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4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5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QUE\Documents\UMER\"/>
    </mc:Choice>
  </mc:AlternateContent>
  <bookViews>
    <workbookView xWindow="0" yWindow="0" windowWidth="20490" windowHeight="7755" activeTab="1"/>
  </bookViews>
  <sheets>
    <sheet name="AAPL-LR" sheetId="9" r:id="rId1"/>
    <sheet name="FB-LR" sheetId="8" r:id="rId2"/>
    <sheet name="Google-LR" sheetId="7" r:id="rId3"/>
    <sheet name="AMZN-LR" sheetId="1" r:id="rId4"/>
    <sheet name="TIME-SERIES-AMZN" sheetId="4" r:id="rId5"/>
    <sheet name="TIME-SERIES-AAPL" sheetId="2" r:id="rId6"/>
    <sheet name="TIME-SERIES-FB" sheetId="6" r:id="rId7"/>
    <sheet name="TIME-SERIES-GOOGL" sheetId="3" r:id="rId8"/>
    <sheet name="PREDICTER-XL-ANN" sheetId="5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8" l="1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T27" i="8"/>
  <c r="N23" i="8"/>
  <c r="O23" i="8" s="1"/>
  <c r="N22" i="8"/>
  <c r="O22" i="8" s="1"/>
  <c r="N21" i="8"/>
  <c r="O21" i="8" s="1"/>
  <c r="N20" i="8"/>
  <c r="O20" i="8" s="1"/>
  <c r="N19" i="8"/>
  <c r="O19" i="8" s="1"/>
  <c r="N18" i="8"/>
  <c r="O18" i="8" s="1"/>
  <c r="N17" i="8"/>
  <c r="O17" i="8" s="1"/>
  <c r="N16" i="8"/>
  <c r="O16" i="8" s="1"/>
  <c r="N15" i="8"/>
  <c r="O15" i="8" s="1"/>
  <c r="N14" i="8"/>
  <c r="O14" i="8" s="1"/>
  <c r="N13" i="8"/>
  <c r="O13" i="8" s="1"/>
  <c r="N12" i="8"/>
  <c r="O12" i="8" s="1"/>
  <c r="N11" i="8"/>
  <c r="O11" i="8" s="1"/>
  <c r="N10" i="8"/>
  <c r="O10" i="8" s="1"/>
  <c r="N9" i="8"/>
  <c r="O9" i="8" s="1"/>
  <c r="N8" i="8"/>
  <c r="O8" i="8" s="1"/>
  <c r="N7" i="8"/>
  <c r="O7" i="8" s="1"/>
  <c r="N6" i="8"/>
  <c r="O6" i="8" s="1"/>
  <c r="N5" i="8"/>
  <c r="O5" i="8" s="1"/>
  <c r="T52" i="9"/>
  <c r="T53" i="9"/>
  <c r="T54" i="9"/>
  <c r="T55" i="9"/>
  <c r="T56" i="9"/>
  <c r="T57" i="9"/>
  <c r="T58" i="9"/>
  <c r="T59" i="9"/>
  <c r="T60" i="9"/>
  <c r="T61" i="9"/>
  <c r="T62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H68" i="7"/>
  <c r="H69" i="7" s="1"/>
  <c r="H67" i="7"/>
  <c r="I68" i="7"/>
  <c r="I67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35" i="7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25" i="7"/>
  <c r="K22" i="7"/>
  <c r="J22" i="7"/>
  <c r="I22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3" i="7"/>
  <c r="H67" i="8"/>
  <c r="H68" i="8" s="1"/>
  <c r="H36" i="8"/>
  <c r="H37" i="8"/>
  <c r="I37" i="8" s="1"/>
  <c r="H38" i="8"/>
  <c r="I38" i="8" s="1"/>
  <c r="H39" i="8"/>
  <c r="I39" i="8" s="1"/>
  <c r="H40" i="8"/>
  <c r="H41" i="8"/>
  <c r="I41" i="8" s="1"/>
  <c r="H42" i="8"/>
  <c r="I42" i="8" s="1"/>
  <c r="H43" i="8"/>
  <c r="I43" i="8" s="1"/>
  <c r="H44" i="8"/>
  <c r="H45" i="8"/>
  <c r="H46" i="8"/>
  <c r="H47" i="8"/>
  <c r="I47" i="8" s="1"/>
  <c r="H48" i="8"/>
  <c r="H49" i="8"/>
  <c r="I49" i="8" s="1"/>
  <c r="H50" i="8"/>
  <c r="I50" i="8" s="1"/>
  <c r="H51" i="8"/>
  <c r="I51" i="8" s="1"/>
  <c r="H52" i="8"/>
  <c r="H53" i="8"/>
  <c r="I53" i="8" s="1"/>
  <c r="H35" i="8"/>
  <c r="I35" i="8" s="1"/>
  <c r="I52" i="8"/>
  <c r="I48" i="8"/>
  <c r="I46" i="8"/>
  <c r="I45" i="8"/>
  <c r="I44" i="8"/>
  <c r="I40" i="8"/>
  <c r="I36" i="8"/>
  <c r="I25" i="8"/>
  <c r="I18" i="8"/>
  <c r="J18" i="8" s="1"/>
  <c r="H4" i="8"/>
  <c r="I4" i="8" s="1"/>
  <c r="H5" i="8"/>
  <c r="I5" i="8" s="1"/>
  <c r="H6" i="8"/>
  <c r="I6" i="8" s="1"/>
  <c r="J6" i="8" s="1"/>
  <c r="H7" i="8"/>
  <c r="I7" i="8" s="1"/>
  <c r="H8" i="8"/>
  <c r="I8" i="8" s="1"/>
  <c r="H9" i="8"/>
  <c r="I9" i="8" s="1"/>
  <c r="H10" i="8"/>
  <c r="I10" i="8" s="1"/>
  <c r="K10" i="8" s="1"/>
  <c r="H11" i="8"/>
  <c r="I11" i="8" s="1"/>
  <c r="H12" i="8"/>
  <c r="I12" i="8" s="1"/>
  <c r="H13" i="8"/>
  <c r="I13" i="8" s="1"/>
  <c r="H14" i="8"/>
  <c r="I14" i="8" s="1"/>
  <c r="J14" i="8" s="1"/>
  <c r="H15" i="8"/>
  <c r="I15" i="8" s="1"/>
  <c r="H16" i="8"/>
  <c r="I16" i="8" s="1"/>
  <c r="H17" i="8"/>
  <c r="I17" i="8" s="1"/>
  <c r="H18" i="8"/>
  <c r="H19" i="8"/>
  <c r="I19" i="8" s="1"/>
  <c r="H20" i="8"/>
  <c r="I20" i="8" s="1"/>
  <c r="H21" i="8"/>
  <c r="I21" i="8" s="1"/>
  <c r="J21" i="8" s="1"/>
  <c r="H3" i="8"/>
  <c r="I3" i="8" s="1"/>
  <c r="I67" i="8" l="1"/>
  <c r="J13" i="8"/>
  <c r="K13" i="8"/>
  <c r="J9" i="8"/>
  <c r="K9" i="8"/>
  <c r="J5" i="8"/>
  <c r="K5" i="8"/>
  <c r="J17" i="8"/>
  <c r="K17" i="8"/>
  <c r="K8" i="8"/>
  <c r="J8" i="8"/>
  <c r="J3" i="8"/>
  <c r="K3" i="8"/>
  <c r="K20" i="8"/>
  <c r="J20" i="8"/>
  <c r="J16" i="8"/>
  <c r="K16" i="8"/>
  <c r="K12" i="8"/>
  <c r="J12" i="8"/>
  <c r="J4" i="8"/>
  <c r="K4" i="8"/>
  <c r="K19" i="8"/>
  <c r="J19" i="8"/>
  <c r="K15" i="8"/>
  <c r="J15" i="8"/>
  <c r="K11" i="8"/>
  <c r="J11" i="8"/>
  <c r="K7" i="8"/>
  <c r="J7" i="8"/>
  <c r="K18" i="8"/>
  <c r="K6" i="8"/>
  <c r="K14" i="8"/>
  <c r="J10" i="8"/>
  <c r="P5" i="8"/>
  <c r="T24" i="8"/>
  <c r="Q5" i="8"/>
  <c r="P9" i="8"/>
  <c r="Q9" i="8"/>
  <c r="P13" i="8"/>
  <c r="Q13" i="8"/>
  <c r="P17" i="8"/>
  <c r="Q17" i="8"/>
  <c r="P21" i="8"/>
  <c r="Q21" i="8"/>
  <c r="P6" i="8"/>
  <c r="Q6" i="8"/>
  <c r="P10" i="8"/>
  <c r="Q10" i="8"/>
  <c r="P14" i="8"/>
  <c r="Q14" i="8"/>
  <c r="P18" i="8"/>
  <c r="Q18" i="8"/>
  <c r="P22" i="8"/>
  <c r="Q22" i="8"/>
  <c r="P7" i="8"/>
  <c r="Q7" i="8"/>
  <c r="P11" i="8"/>
  <c r="Q11" i="8"/>
  <c r="P15" i="8"/>
  <c r="Q15" i="8"/>
  <c r="P19" i="8"/>
  <c r="Q19" i="8"/>
  <c r="P23" i="8"/>
  <c r="Q23" i="8"/>
  <c r="P8" i="8"/>
  <c r="Q8" i="8"/>
  <c r="P12" i="8"/>
  <c r="Q12" i="8"/>
  <c r="P16" i="8"/>
  <c r="Q16" i="8"/>
  <c r="P20" i="8"/>
  <c r="Q20" i="8"/>
  <c r="I22" i="8"/>
  <c r="K21" i="8"/>
  <c r="H70" i="7"/>
  <c r="I69" i="7"/>
  <c r="J67" i="7"/>
  <c r="K67" i="7"/>
  <c r="J68" i="7"/>
  <c r="K68" i="7"/>
  <c r="J69" i="7"/>
  <c r="K69" i="7"/>
  <c r="K36" i="7"/>
  <c r="K38" i="7"/>
  <c r="K40" i="7"/>
  <c r="K42" i="7"/>
  <c r="K44" i="7"/>
  <c r="K46" i="7"/>
  <c r="K48" i="7"/>
  <c r="K50" i="7"/>
  <c r="K52" i="7"/>
  <c r="J54" i="7"/>
  <c r="K35" i="7"/>
  <c r="K37" i="7"/>
  <c r="K39" i="7"/>
  <c r="K41" i="7"/>
  <c r="K43" i="7"/>
  <c r="K45" i="7"/>
  <c r="K47" i="7"/>
  <c r="K49" i="7"/>
  <c r="K51" i="7"/>
  <c r="K53" i="7"/>
  <c r="I54" i="7"/>
  <c r="H69" i="8"/>
  <c r="I69" i="8" s="1"/>
  <c r="J69" i="8" s="1"/>
  <c r="I68" i="8"/>
  <c r="J68" i="8" s="1"/>
  <c r="K68" i="8"/>
  <c r="J67" i="8"/>
  <c r="K67" i="8"/>
  <c r="J38" i="8"/>
  <c r="K38" i="8"/>
  <c r="J42" i="8"/>
  <c r="K42" i="8"/>
  <c r="J46" i="8"/>
  <c r="K46" i="8"/>
  <c r="J50" i="8"/>
  <c r="K50" i="8"/>
  <c r="J35" i="8"/>
  <c r="I54" i="8"/>
  <c r="K35" i="8"/>
  <c r="J39" i="8"/>
  <c r="K39" i="8"/>
  <c r="J43" i="8"/>
  <c r="K43" i="8"/>
  <c r="J47" i="8"/>
  <c r="K47" i="8"/>
  <c r="J51" i="8"/>
  <c r="K51" i="8"/>
  <c r="J36" i="8"/>
  <c r="K36" i="8"/>
  <c r="J40" i="8"/>
  <c r="K40" i="8"/>
  <c r="J44" i="8"/>
  <c r="K44" i="8"/>
  <c r="J48" i="8"/>
  <c r="K48" i="8"/>
  <c r="J52" i="8"/>
  <c r="K52" i="8"/>
  <c r="J37" i="8"/>
  <c r="K37" i="8"/>
  <c r="J41" i="8"/>
  <c r="K41" i="8"/>
  <c r="J45" i="8"/>
  <c r="K45" i="8"/>
  <c r="J49" i="8"/>
  <c r="K49" i="8"/>
  <c r="J53" i="8"/>
  <c r="K53" i="8"/>
  <c r="H68" i="9"/>
  <c r="H69" i="9" s="1"/>
  <c r="J90" i="9"/>
  <c r="H38" i="9"/>
  <c r="H39" i="9"/>
  <c r="H40" i="9"/>
  <c r="I40" i="9" s="1"/>
  <c r="K40" i="9" s="1"/>
  <c r="H41" i="9"/>
  <c r="I41" i="9" s="1"/>
  <c r="K41" i="9" s="1"/>
  <c r="H42" i="9"/>
  <c r="H43" i="9"/>
  <c r="H44" i="9"/>
  <c r="I44" i="9" s="1"/>
  <c r="H45" i="9"/>
  <c r="H46" i="9"/>
  <c r="H47" i="9"/>
  <c r="H48" i="9"/>
  <c r="I48" i="9" s="1"/>
  <c r="K48" i="9" s="1"/>
  <c r="H49" i="9"/>
  <c r="I49" i="9" s="1"/>
  <c r="K49" i="9" s="1"/>
  <c r="H50" i="9"/>
  <c r="H51" i="9"/>
  <c r="H52" i="9"/>
  <c r="I52" i="9" s="1"/>
  <c r="H53" i="9"/>
  <c r="I53" i="9" s="1"/>
  <c r="K53" i="9" s="1"/>
  <c r="H54" i="9"/>
  <c r="I54" i="9" s="1"/>
  <c r="H55" i="9"/>
  <c r="H37" i="9"/>
  <c r="I37" i="9" s="1"/>
  <c r="I59" i="9"/>
  <c r="I55" i="9"/>
  <c r="K55" i="9" s="1"/>
  <c r="I51" i="9"/>
  <c r="K51" i="9" s="1"/>
  <c r="I50" i="9"/>
  <c r="K50" i="9" s="1"/>
  <c r="I47" i="9"/>
  <c r="K47" i="9" s="1"/>
  <c r="I46" i="9"/>
  <c r="K46" i="9" s="1"/>
  <c r="I45" i="9"/>
  <c r="K45" i="9" s="1"/>
  <c r="I43" i="9"/>
  <c r="K43" i="9" s="1"/>
  <c r="J42" i="9"/>
  <c r="I42" i="9"/>
  <c r="K42" i="9" s="1"/>
  <c r="I39" i="9"/>
  <c r="K39" i="9" s="1"/>
  <c r="I38" i="9"/>
  <c r="K38" i="9" s="1"/>
  <c r="P5" i="9"/>
  <c r="Q5" i="9" s="1"/>
  <c r="P6" i="9"/>
  <c r="Q6" i="9" s="1"/>
  <c r="S6" i="9" s="1"/>
  <c r="P7" i="9"/>
  <c r="Q7" i="9" s="1"/>
  <c r="S7" i="9" s="1"/>
  <c r="P8" i="9"/>
  <c r="Q8" i="9" s="1"/>
  <c r="R8" i="9" s="1"/>
  <c r="P9" i="9"/>
  <c r="Q9" i="9" s="1"/>
  <c r="R9" i="9" s="1"/>
  <c r="P10" i="9"/>
  <c r="P11" i="9"/>
  <c r="P12" i="9"/>
  <c r="Q12" i="9" s="1"/>
  <c r="R12" i="9" s="1"/>
  <c r="P13" i="9"/>
  <c r="Q13" i="9" s="1"/>
  <c r="R13" i="9" s="1"/>
  <c r="P14" i="9"/>
  <c r="P15" i="9"/>
  <c r="Q15" i="9" s="1"/>
  <c r="S15" i="9" s="1"/>
  <c r="P16" i="9"/>
  <c r="Q16" i="9" s="1"/>
  <c r="R16" i="9" s="1"/>
  <c r="P17" i="9"/>
  <c r="Q17" i="9" s="1"/>
  <c r="R17" i="9" s="1"/>
  <c r="P18" i="9"/>
  <c r="Q18" i="9" s="1"/>
  <c r="S18" i="9" s="1"/>
  <c r="P19" i="9"/>
  <c r="Q19" i="9" s="1"/>
  <c r="S19" i="9" s="1"/>
  <c r="P20" i="9"/>
  <c r="Q20" i="9" s="1"/>
  <c r="R20" i="9" s="1"/>
  <c r="P21" i="9"/>
  <c r="Q21" i="9" s="1"/>
  <c r="R21" i="9" s="1"/>
  <c r="P22" i="9"/>
  <c r="P23" i="9"/>
  <c r="Q23" i="9" s="1"/>
  <c r="S23" i="9" s="1"/>
  <c r="T31" i="9"/>
  <c r="Q10" i="9"/>
  <c r="S10" i="9" s="1"/>
  <c r="Q11" i="9"/>
  <c r="S11" i="9" s="1"/>
  <c r="Q14" i="9"/>
  <c r="S14" i="9" s="1"/>
  <c r="Q22" i="9"/>
  <c r="S22" i="9" s="1"/>
  <c r="H8" i="1"/>
  <c r="I8" i="1" s="1"/>
  <c r="R19" i="1"/>
  <c r="R20" i="1"/>
  <c r="R21" i="1"/>
  <c r="R22" i="1"/>
  <c r="R23" i="1"/>
  <c r="J22" i="8" l="1"/>
  <c r="H70" i="8"/>
  <c r="K22" i="8"/>
  <c r="V24" i="8"/>
  <c r="U24" i="8"/>
  <c r="K52" i="9"/>
  <c r="J52" i="9"/>
  <c r="K44" i="9"/>
  <c r="J44" i="9"/>
  <c r="J50" i="9"/>
  <c r="I70" i="7"/>
  <c r="H71" i="7"/>
  <c r="K54" i="7"/>
  <c r="K69" i="8"/>
  <c r="I70" i="8"/>
  <c r="H71" i="8"/>
  <c r="H70" i="9"/>
  <c r="H71" i="9" s="1"/>
  <c r="I69" i="9"/>
  <c r="K69" i="9" s="1"/>
  <c r="K54" i="8"/>
  <c r="J54" i="8"/>
  <c r="I68" i="9"/>
  <c r="K54" i="9"/>
  <c r="J54" i="9"/>
  <c r="J40" i="9"/>
  <c r="J48" i="9"/>
  <c r="I56" i="9"/>
  <c r="J46" i="9"/>
  <c r="J41" i="9"/>
  <c r="J43" i="9"/>
  <c r="J45" i="9"/>
  <c r="J47" i="9"/>
  <c r="J49" i="9"/>
  <c r="J51" i="9"/>
  <c r="J53" i="9"/>
  <c r="J55" i="9"/>
  <c r="J37" i="9"/>
  <c r="J38" i="9"/>
  <c r="J39" i="9"/>
  <c r="K37" i="9"/>
  <c r="K56" i="9" s="1"/>
  <c r="R11" i="9"/>
  <c r="R10" i="9"/>
  <c r="R23" i="9"/>
  <c r="R15" i="9"/>
  <c r="R7" i="9"/>
  <c r="R19" i="9"/>
  <c r="R18" i="9"/>
  <c r="R22" i="9"/>
  <c r="R14" i="9"/>
  <c r="R6" i="9"/>
  <c r="S21" i="9"/>
  <c r="S17" i="9"/>
  <c r="S13" i="9"/>
  <c r="S9" i="9"/>
  <c r="S20" i="9"/>
  <c r="S16" i="9"/>
  <c r="S12" i="9"/>
  <c r="S8" i="9"/>
  <c r="T28" i="9"/>
  <c r="R5" i="9"/>
  <c r="S5" i="9"/>
  <c r="K8" i="1"/>
  <c r="J8" i="1"/>
  <c r="I70" i="9" l="1"/>
  <c r="K70" i="9" s="1"/>
  <c r="H72" i="7"/>
  <c r="I71" i="7"/>
  <c r="J70" i="7"/>
  <c r="K70" i="7"/>
  <c r="J70" i="8"/>
  <c r="K70" i="8"/>
  <c r="H72" i="8"/>
  <c r="I71" i="8"/>
  <c r="J69" i="9"/>
  <c r="I71" i="9"/>
  <c r="H72" i="9"/>
  <c r="K68" i="9"/>
  <c r="J68" i="9"/>
  <c r="U28" i="9"/>
  <c r="J56" i="9"/>
  <c r="V28" i="9"/>
  <c r="L30" i="2"/>
  <c r="M30" i="2" s="1"/>
  <c r="L29" i="2"/>
  <c r="M29" i="2"/>
  <c r="L28" i="2"/>
  <c r="M28" i="2" s="1"/>
  <c r="M15" i="2"/>
  <c r="M19" i="2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L16" i="2"/>
  <c r="M16" i="2" s="1"/>
  <c r="L17" i="2"/>
  <c r="M17" i="2" s="1"/>
  <c r="L18" i="2"/>
  <c r="M18" i="2" s="1"/>
  <c r="L19" i="2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7" i="2"/>
  <c r="M7" i="2" s="1"/>
  <c r="J70" i="9" l="1"/>
  <c r="J71" i="7"/>
  <c r="K71" i="7"/>
  <c r="I72" i="7"/>
  <c r="H73" i="7"/>
  <c r="I72" i="8"/>
  <c r="H73" i="8"/>
  <c r="J71" i="8"/>
  <c r="K71" i="8"/>
  <c r="H73" i="9"/>
  <c r="I72" i="9"/>
  <c r="K71" i="9"/>
  <c r="J71" i="9"/>
  <c r="F27" i="2"/>
  <c r="K27" i="2" s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H74" i="7" l="1"/>
  <c r="I73" i="7"/>
  <c r="K72" i="7"/>
  <c r="J72" i="7"/>
  <c r="H74" i="8"/>
  <c r="I73" i="8"/>
  <c r="J72" i="8"/>
  <c r="K72" i="8"/>
  <c r="K72" i="9"/>
  <c r="J72" i="9"/>
  <c r="H74" i="9"/>
  <c r="I73" i="9"/>
  <c r="K10" i="2"/>
  <c r="G11" i="2"/>
  <c r="H11" i="2" s="1"/>
  <c r="I11" i="2" s="1"/>
  <c r="K18" i="2"/>
  <c r="G19" i="2"/>
  <c r="K7" i="2"/>
  <c r="G8" i="2"/>
  <c r="H8" i="2" s="1"/>
  <c r="I8" i="2" s="1"/>
  <c r="G12" i="2"/>
  <c r="K11" i="2"/>
  <c r="K15" i="2"/>
  <c r="G16" i="2"/>
  <c r="H16" i="2" s="1"/>
  <c r="I16" i="2" s="1"/>
  <c r="K19" i="2"/>
  <c r="G20" i="2"/>
  <c r="H20" i="2" s="1"/>
  <c r="I20" i="2" s="1"/>
  <c r="G24" i="2"/>
  <c r="K23" i="2"/>
  <c r="K14" i="2"/>
  <c r="G15" i="2"/>
  <c r="H15" i="2" s="1"/>
  <c r="I15" i="2" s="1"/>
  <c r="K26" i="2"/>
  <c r="G27" i="2"/>
  <c r="H27" i="2" s="1"/>
  <c r="I27" i="2" s="1"/>
  <c r="G9" i="2"/>
  <c r="K8" i="2"/>
  <c r="G13" i="2"/>
  <c r="K12" i="2"/>
  <c r="G17" i="2"/>
  <c r="K16" i="2"/>
  <c r="G21" i="2"/>
  <c r="K20" i="2"/>
  <c r="G25" i="2"/>
  <c r="K24" i="2"/>
  <c r="K22" i="2"/>
  <c r="G23" i="2"/>
  <c r="H23" i="2" s="1"/>
  <c r="I23" i="2" s="1"/>
  <c r="G10" i="2"/>
  <c r="H10" i="2" s="1"/>
  <c r="I10" i="2" s="1"/>
  <c r="K9" i="2"/>
  <c r="G14" i="2"/>
  <c r="K13" i="2"/>
  <c r="K17" i="2"/>
  <c r="G18" i="2"/>
  <c r="H18" i="2" s="1"/>
  <c r="I18" i="2" s="1"/>
  <c r="G22" i="2"/>
  <c r="K21" i="2"/>
  <c r="G26" i="2"/>
  <c r="K25" i="2"/>
  <c r="H106" i="1"/>
  <c r="I106" i="1" s="1"/>
  <c r="I127" i="1"/>
  <c r="H76" i="1"/>
  <c r="I76" i="1" s="1"/>
  <c r="H77" i="1"/>
  <c r="I77" i="1" s="1"/>
  <c r="H78" i="1"/>
  <c r="I78" i="1" s="1"/>
  <c r="H79" i="1"/>
  <c r="I79" i="1" s="1"/>
  <c r="H80" i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75" i="1"/>
  <c r="I75" i="1" s="1"/>
  <c r="I96" i="1"/>
  <c r="I80" i="1"/>
  <c r="R3" i="1"/>
  <c r="R4" i="1"/>
  <c r="R5" i="1"/>
  <c r="R6" i="1"/>
  <c r="R7" i="1"/>
  <c r="R9" i="1"/>
  <c r="R10" i="1"/>
  <c r="R11" i="1"/>
  <c r="R12" i="1"/>
  <c r="R14" i="1"/>
  <c r="R15" i="1"/>
  <c r="R16" i="1"/>
  <c r="R17" i="1"/>
  <c r="R2" i="1"/>
  <c r="H20" i="1"/>
  <c r="I20" i="1" s="1"/>
  <c r="H19" i="1"/>
  <c r="I19" i="1" s="1"/>
  <c r="H18" i="1"/>
  <c r="I18" i="1" s="1"/>
  <c r="H17" i="1"/>
  <c r="I17" i="1" s="1"/>
  <c r="K17" i="1" s="1"/>
  <c r="H16" i="1"/>
  <c r="I16" i="1" s="1"/>
  <c r="H15" i="1"/>
  <c r="I15" i="1" s="1"/>
  <c r="H14" i="1"/>
  <c r="I14" i="1" s="1"/>
  <c r="K14" i="1" s="1"/>
  <c r="H13" i="1"/>
  <c r="I13" i="1" s="1"/>
  <c r="K13" i="1" s="1"/>
  <c r="H12" i="1"/>
  <c r="I12" i="1" s="1"/>
  <c r="H11" i="1"/>
  <c r="I11" i="1" s="1"/>
  <c r="H10" i="1"/>
  <c r="I10" i="1" s="1"/>
  <c r="H9" i="1"/>
  <c r="I9" i="1" s="1"/>
  <c r="K9" i="1" s="1"/>
  <c r="H7" i="1"/>
  <c r="I7" i="1" s="1"/>
  <c r="J7" i="1" s="1"/>
  <c r="H6" i="1"/>
  <c r="I6" i="1" s="1"/>
  <c r="J6" i="1" s="1"/>
  <c r="H5" i="1"/>
  <c r="I5" i="1" s="1"/>
  <c r="K5" i="1" s="1"/>
  <c r="H4" i="1"/>
  <c r="I4" i="1" s="1"/>
  <c r="K4" i="1" s="1"/>
  <c r="H3" i="1"/>
  <c r="I3" i="1" s="1"/>
  <c r="D115" i="1"/>
  <c r="H46" i="1"/>
  <c r="I46" i="1" s="1"/>
  <c r="H47" i="1"/>
  <c r="I47" i="1" s="1"/>
  <c r="K47" i="1" s="1"/>
  <c r="H48" i="1"/>
  <c r="I48" i="1" s="1"/>
  <c r="H49" i="1"/>
  <c r="I49" i="1" s="1"/>
  <c r="K49" i="1" s="1"/>
  <c r="H50" i="1"/>
  <c r="H51" i="1"/>
  <c r="I51" i="1" s="1"/>
  <c r="K51" i="1" s="1"/>
  <c r="H52" i="1"/>
  <c r="I52" i="1" s="1"/>
  <c r="H53" i="1"/>
  <c r="H54" i="1"/>
  <c r="H55" i="1"/>
  <c r="I55" i="1" s="1"/>
  <c r="K55" i="1" s="1"/>
  <c r="H56" i="1"/>
  <c r="I56" i="1" s="1"/>
  <c r="H57" i="1"/>
  <c r="I57" i="1" s="1"/>
  <c r="K57" i="1" s="1"/>
  <c r="H58" i="1"/>
  <c r="H59" i="1"/>
  <c r="I59" i="1" s="1"/>
  <c r="K59" i="1" s="1"/>
  <c r="H60" i="1"/>
  <c r="I60" i="1" s="1"/>
  <c r="H61" i="1"/>
  <c r="H62" i="1"/>
  <c r="H63" i="1"/>
  <c r="I63" i="1" s="1"/>
  <c r="K63" i="1" s="1"/>
  <c r="I67" i="1"/>
  <c r="I24" i="1"/>
  <c r="J73" i="7" l="1"/>
  <c r="K73" i="7"/>
  <c r="I74" i="7"/>
  <c r="H75" i="7"/>
  <c r="K73" i="8"/>
  <c r="J73" i="8"/>
  <c r="H75" i="8"/>
  <c r="I74" i="8"/>
  <c r="K73" i="9"/>
  <c r="J73" i="9"/>
  <c r="I74" i="9"/>
  <c r="H75" i="9"/>
  <c r="H19" i="2"/>
  <c r="I19" i="2" s="1"/>
  <c r="H26" i="2"/>
  <c r="I26" i="2" s="1"/>
  <c r="H25" i="2"/>
  <c r="I25" i="2" s="1"/>
  <c r="H17" i="2"/>
  <c r="I17" i="2" s="1"/>
  <c r="R32" i="2" s="1"/>
  <c r="H9" i="2"/>
  <c r="I9" i="2" s="1"/>
  <c r="H12" i="2"/>
  <c r="I12" i="2" s="1"/>
  <c r="H22" i="2"/>
  <c r="I22" i="2" s="1"/>
  <c r="H14" i="2"/>
  <c r="I14" i="2" s="1"/>
  <c r="H21" i="2"/>
  <c r="I21" i="2" s="1"/>
  <c r="H13" i="2"/>
  <c r="I13" i="2" s="1"/>
  <c r="H24" i="2"/>
  <c r="I24" i="2" s="1"/>
  <c r="J12" i="1"/>
  <c r="K12" i="1"/>
  <c r="J3" i="1"/>
  <c r="K3" i="1"/>
  <c r="H107" i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K106" i="1"/>
  <c r="J106" i="1"/>
  <c r="K82" i="1"/>
  <c r="J82" i="1"/>
  <c r="K90" i="1"/>
  <c r="J90" i="1"/>
  <c r="K79" i="1"/>
  <c r="J79" i="1"/>
  <c r="K87" i="1"/>
  <c r="J87" i="1"/>
  <c r="K76" i="1"/>
  <c r="J76" i="1"/>
  <c r="K80" i="1"/>
  <c r="J80" i="1"/>
  <c r="K84" i="1"/>
  <c r="J84" i="1"/>
  <c r="K88" i="1"/>
  <c r="J88" i="1"/>
  <c r="K92" i="1"/>
  <c r="J92" i="1"/>
  <c r="J78" i="1"/>
  <c r="K78" i="1"/>
  <c r="K86" i="1"/>
  <c r="J86" i="1"/>
  <c r="I93" i="1"/>
  <c r="K75" i="1"/>
  <c r="J75" i="1"/>
  <c r="K83" i="1"/>
  <c r="J83" i="1"/>
  <c r="K91" i="1"/>
  <c r="J91" i="1"/>
  <c r="K77" i="1"/>
  <c r="J77" i="1"/>
  <c r="K81" i="1"/>
  <c r="J81" i="1"/>
  <c r="K85" i="1"/>
  <c r="J85" i="1"/>
  <c r="K89" i="1"/>
  <c r="J89" i="1"/>
  <c r="J20" i="1"/>
  <c r="K20" i="1"/>
  <c r="J5" i="1"/>
  <c r="J16" i="1"/>
  <c r="K16" i="1"/>
  <c r="K18" i="1"/>
  <c r="J18" i="1"/>
  <c r="K10" i="1"/>
  <c r="J10" i="1"/>
  <c r="J4" i="1"/>
  <c r="J14" i="1"/>
  <c r="K6" i="1"/>
  <c r="K19" i="1"/>
  <c r="J19" i="1"/>
  <c r="K15" i="1"/>
  <c r="J15" i="1"/>
  <c r="K11" i="1"/>
  <c r="J11" i="1"/>
  <c r="J17" i="1"/>
  <c r="J13" i="1"/>
  <c r="J9" i="1"/>
  <c r="I21" i="1"/>
  <c r="I62" i="1"/>
  <c r="K62" i="1" s="1"/>
  <c r="I58" i="1"/>
  <c r="J58" i="1" s="1"/>
  <c r="I54" i="1"/>
  <c r="K54" i="1" s="1"/>
  <c r="I50" i="1"/>
  <c r="J50" i="1" s="1"/>
  <c r="I61" i="1"/>
  <c r="K61" i="1" s="1"/>
  <c r="I53" i="1"/>
  <c r="J53" i="1" s="1"/>
  <c r="K7" i="1"/>
  <c r="J62" i="1"/>
  <c r="K56" i="1"/>
  <c r="J56" i="1"/>
  <c r="K52" i="1"/>
  <c r="J52" i="1"/>
  <c r="K60" i="1"/>
  <c r="J60" i="1"/>
  <c r="K48" i="1"/>
  <c r="J48" i="1"/>
  <c r="J47" i="1"/>
  <c r="J49" i="1"/>
  <c r="J51" i="1"/>
  <c r="J55" i="1"/>
  <c r="J57" i="1"/>
  <c r="J59" i="1"/>
  <c r="J63" i="1"/>
  <c r="J46" i="1"/>
  <c r="K46" i="1"/>
  <c r="I75" i="7" l="1"/>
  <c r="H76" i="7"/>
  <c r="J74" i="7"/>
  <c r="K74" i="7"/>
  <c r="H76" i="8"/>
  <c r="I75" i="8"/>
  <c r="J74" i="8"/>
  <c r="K74" i="8"/>
  <c r="H76" i="9"/>
  <c r="I75" i="9"/>
  <c r="K74" i="9"/>
  <c r="J74" i="9"/>
  <c r="R31" i="2"/>
  <c r="R33" i="2"/>
  <c r="I108" i="1"/>
  <c r="K108" i="1" s="1"/>
  <c r="J54" i="1"/>
  <c r="I107" i="1"/>
  <c r="K107" i="1" s="1"/>
  <c r="I109" i="1"/>
  <c r="K93" i="1"/>
  <c r="J93" i="1"/>
  <c r="J21" i="1"/>
  <c r="K21" i="1"/>
  <c r="I64" i="1"/>
  <c r="K50" i="1"/>
  <c r="J61" i="1"/>
  <c r="K53" i="1"/>
  <c r="K58" i="1"/>
  <c r="H77" i="7" l="1"/>
  <c r="I76" i="7"/>
  <c r="K75" i="7"/>
  <c r="J75" i="7"/>
  <c r="K75" i="8"/>
  <c r="J75" i="8"/>
  <c r="I76" i="8"/>
  <c r="H77" i="8"/>
  <c r="K75" i="9"/>
  <c r="J75" i="9"/>
  <c r="H77" i="9"/>
  <c r="I76" i="9"/>
  <c r="J64" i="1"/>
  <c r="J108" i="1"/>
  <c r="J107" i="1"/>
  <c r="I110" i="1"/>
  <c r="K109" i="1"/>
  <c r="J109" i="1"/>
  <c r="K64" i="1"/>
  <c r="J76" i="7" l="1"/>
  <c r="K76" i="7"/>
  <c r="H78" i="7"/>
  <c r="I77" i="7"/>
  <c r="J76" i="8"/>
  <c r="K76" i="8"/>
  <c r="I77" i="8"/>
  <c r="H78" i="8"/>
  <c r="K76" i="9"/>
  <c r="J76" i="9"/>
  <c r="H78" i="9"/>
  <c r="I77" i="9"/>
  <c r="J110" i="1"/>
  <c r="K110" i="1"/>
  <c r="I111" i="1"/>
  <c r="K77" i="7" l="1"/>
  <c r="J77" i="7"/>
  <c r="I78" i="7"/>
  <c r="H79" i="7"/>
  <c r="K77" i="8"/>
  <c r="J77" i="8"/>
  <c r="H79" i="8"/>
  <c r="I78" i="8"/>
  <c r="K77" i="9"/>
  <c r="J77" i="9"/>
  <c r="I78" i="9"/>
  <c r="H79" i="9"/>
  <c r="K111" i="1"/>
  <c r="J111" i="1"/>
  <c r="I112" i="1"/>
  <c r="J78" i="7" l="1"/>
  <c r="K78" i="7"/>
  <c r="H80" i="7"/>
  <c r="I79" i="7"/>
  <c r="H80" i="8"/>
  <c r="I79" i="8"/>
  <c r="J78" i="8"/>
  <c r="K78" i="8"/>
  <c r="K78" i="9"/>
  <c r="J78" i="9"/>
  <c r="I79" i="9"/>
  <c r="H80" i="9"/>
  <c r="I113" i="1"/>
  <c r="K112" i="1"/>
  <c r="J112" i="1"/>
  <c r="H81" i="7" l="1"/>
  <c r="I80" i="7"/>
  <c r="J79" i="7"/>
  <c r="K79" i="7"/>
  <c r="K79" i="8"/>
  <c r="J79" i="8"/>
  <c r="I80" i="8"/>
  <c r="H81" i="8"/>
  <c r="H81" i="9"/>
  <c r="I80" i="9"/>
  <c r="K79" i="9"/>
  <c r="J79" i="9"/>
  <c r="I114" i="1"/>
  <c r="K113" i="1"/>
  <c r="J113" i="1"/>
  <c r="K80" i="7" l="1"/>
  <c r="J80" i="7"/>
  <c r="H82" i="7"/>
  <c r="I81" i="7"/>
  <c r="H82" i="8"/>
  <c r="I81" i="8"/>
  <c r="J80" i="8"/>
  <c r="K80" i="8"/>
  <c r="K80" i="9"/>
  <c r="J80" i="9"/>
  <c r="H82" i="9"/>
  <c r="I81" i="9"/>
  <c r="J114" i="1"/>
  <c r="K114" i="1"/>
  <c r="I115" i="1"/>
  <c r="J81" i="7" l="1"/>
  <c r="K81" i="7"/>
  <c r="I82" i="7"/>
  <c r="H83" i="7"/>
  <c r="K81" i="8"/>
  <c r="J81" i="8"/>
  <c r="I82" i="8"/>
  <c r="H83" i="8"/>
  <c r="K81" i="9"/>
  <c r="J81" i="9"/>
  <c r="I82" i="9"/>
  <c r="H83" i="9"/>
  <c r="J115" i="1"/>
  <c r="K115" i="1"/>
  <c r="I116" i="1"/>
  <c r="J82" i="7" l="1"/>
  <c r="K82" i="7"/>
  <c r="H84" i="7"/>
  <c r="I83" i="7"/>
  <c r="H84" i="8"/>
  <c r="I83" i="8"/>
  <c r="J82" i="8"/>
  <c r="K82" i="8"/>
  <c r="H84" i="9"/>
  <c r="I83" i="9"/>
  <c r="K82" i="9"/>
  <c r="J82" i="9"/>
  <c r="I117" i="1"/>
  <c r="J116" i="1"/>
  <c r="K116" i="1"/>
  <c r="I84" i="7" l="1"/>
  <c r="H85" i="7"/>
  <c r="I85" i="7" s="1"/>
  <c r="K83" i="7"/>
  <c r="J83" i="7"/>
  <c r="J83" i="8"/>
  <c r="K83" i="8"/>
  <c r="I84" i="8"/>
  <c r="H85" i="8"/>
  <c r="I85" i="8" s="1"/>
  <c r="K83" i="9"/>
  <c r="J83" i="9"/>
  <c r="H85" i="9"/>
  <c r="I84" i="9"/>
  <c r="I118" i="1"/>
  <c r="K117" i="1"/>
  <c r="J117" i="1"/>
  <c r="K85" i="7" l="1"/>
  <c r="J85" i="7"/>
  <c r="I86" i="7"/>
  <c r="J84" i="7"/>
  <c r="K84" i="7"/>
  <c r="K85" i="8"/>
  <c r="J85" i="8"/>
  <c r="I86" i="8"/>
  <c r="J84" i="8"/>
  <c r="K84" i="8"/>
  <c r="K84" i="9"/>
  <c r="J84" i="9"/>
  <c r="H86" i="9"/>
  <c r="I86" i="9" s="1"/>
  <c r="I85" i="9"/>
  <c r="K118" i="1"/>
  <c r="J118" i="1"/>
  <c r="I119" i="1"/>
  <c r="J86" i="7" l="1"/>
  <c r="K86" i="7"/>
  <c r="J86" i="8"/>
  <c r="K86" i="8"/>
  <c r="K85" i="9"/>
  <c r="J85" i="9"/>
  <c r="K86" i="9"/>
  <c r="L87" i="9" s="1"/>
  <c r="J86" i="9"/>
  <c r="K87" i="9" s="1"/>
  <c r="J87" i="9"/>
  <c r="K119" i="1"/>
  <c r="J119" i="1"/>
  <c r="I120" i="1"/>
  <c r="I121" i="1" l="1"/>
  <c r="K120" i="1"/>
  <c r="J120" i="1"/>
  <c r="J121" i="1" l="1"/>
  <c r="K121" i="1"/>
  <c r="I123" i="1"/>
  <c r="I122" i="1"/>
  <c r="I124" i="1" l="1"/>
  <c r="K123" i="1"/>
  <c r="J123" i="1"/>
  <c r="K122" i="1"/>
  <c r="J122" i="1"/>
  <c r="J124" i="1" l="1"/>
  <c r="K124" i="1"/>
</calcChain>
</file>

<file path=xl/sharedStrings.xml><?xml version="1.0" encoding="utf-8"?>
<sst xmlns="http://schemas.openxmlformats.org/spreadsheetml/2006/main" count="231" uniqueCount="80">
  <si>
    <t>Date</t>
  </si>
  <si>
    <t>Close</t>
  </si>
  <si>
    <t>August</t>
  </si>
  <si>
    <t>Predicted close price</t>
  </si>
  <si>
    <t>JULY</t>
  </si>
  <si>
    <t>Actual Prices</t>
  </si>
  <si>
    <t>Predicted Prices</t>
  </si>
  <si>
    <t>ABS Error</t>
  </si>
  <si>
    <t>Error^2</t>
  </si>
  <si>
    <t>% Error</t>
  </si>
  <si>
    <t>MAD</t>
  </si>
  <si>
    <t>MSE</t>
  </si>
  <si>
    <t>MAPE</t>
  </si>
  <si>
    <t>r-square=</t>
  </si>
  <si>
    <t>r=</t>
  </si>
  <si>
    <t>Stock Prices prediction using 3 month average method</t>
  </si>
  <si>
    <t>Prediction Using Exponential Smoothing</t>
  </si>
  <si>
    <t>alpha=</t>
  </si>
  <si>
    <t>A</t>
  </si>
  <si>
    <t>AMAZON LAST 3 MONTHS DATA FOR PREDICTION NEXT 5 DAYS OR ETC</t>
  </si>
  <si>
    <t>Open</t>
  </si>
  <si>
    <t>High</t>
  </si>
  <si>
    <t>Low</t>
  </si>
  <si>
    <t>Volume</t>
  </si>
  <si>
    <t>Prediction</t>
  </si>
  <si>
    <t>Time series SMA Forcasting with apple data</t>
  </si>
  <si>
    <t>Month</t>
  </si>
  <si>
    <t>Quarter</t>
  </si>
  <si>
    <t>ClosePrice</t>
  </si>
  <si>
    <t>January</t>
  </si>
  <si>
    <t>Febuarary</t>
  </si>
  <si>
    <t>March</t>
  </si>
  <si>
    <t>April</t>
  </si>
  <si>
    <t>May</t>
  </si>
  <si>
    <t>Jun</t>
  </si>
  <si>
    <t>July</t>
  </si>
  <si>
    <t>T</t>
  </si>
  <si>
    <t>MA(3)</t>
  </si>
  <si>
    <t>CMA(3)</t>
  </si>
  <si>
    <t>QUARTER</t>
  </si>
  <si>
    <t>YT</t>
  </si>
  <si>
    <t>DESEZ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</si>
  <si>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</si>
  <si>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</si>
  <si>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</si>
  <si>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</si>
  <si>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</si>
  <si>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</si>
  <si>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</si>
  <si>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</si>
  <si>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</si>
  <si>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</si>
  <si>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</si>
  <si>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</si>
  <si>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</si>
  <si>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</si>
  <si>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</si>
  <si>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</si>
  <si>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</si>
  <si>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</si>
  <si>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</si>
  <si>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</si>
  <si>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</si>
  <si>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</si>
  <si>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</si>
  <si>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Tt</t>
  </si>
  <si>
    <t>Forcasting</t>
  </si>
  <si>
    <t>SUMMARY OUTPUT LINEAR REGRESSION</t>
  </si>
  <si>
    <t>AVERAGE=</t>
  </si>
  <si>
    <t>R-SQUARE=</t>
  </si>
  <si>
    <t>R=</t>
  </si>
  <si>
    <t>3M-AVG</t>
  </si>
  <si>
    <t>EXPO</t>
  </si>
  <si>
    <t>Average=</t>
  </si>
  <si>
    <t>r-square error=</t>
  </si>
  <si>
    <t>r =</t>
  </si>
  <si>
    <t>alpha</t>
  </si>
  <si>
    <t xml:space="preserve">Date </t>
  </si>
  <si>
    <t>Pred-Price</t>
  </si>
  <si>
    <t>Predic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</si>
</sst>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.000"/>
    <numFmt numFmtId="167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43" fontId="0" fillId="0" borderId="0" xfId="1" applyNumberFormat="1" applyFont="1"/>
    <xf numFmtId="0" fontId="2" fillId="0" borderId="0" xfId="0" applyFont="1"/>
    <xf numFmtId="44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2" fontId="0" fillId="0" borderId="0" xfId="0" applyNumberFormat="1"/>
    <xf numFmtId="10" fontId="0" fillId="0" borderId="0" xfId="0" applyNumberFormat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9" fontId="2" fillId="4" borderId="0" xfId="2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0" fontId="0" fillId="2" borderId="0" xfId="0" applyFill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0" fillId="2" borderId="0" xfId="0" applyFill="1" applyBorder="1" applyAlignment="1"/>
    <xf numFmtId="0" fontId="0" fillId="2" borderId="2" xfId="0" applyFill="1" applyBorder="1" applyAlignment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Alignment="1">
      <alignment horizontal="center"/>
    </xf>
    <xf numFmtId="10" fontId="0" fillId="2" borderId="0" xfId="0" applyNumberFormat="1" applyFill="1"/>
    <xf numFmtId="0" fontId="0" fillId="0" borderId="0" xfId="0" applyAlignment="1">
      <alignment horizontal="center"/>
    </xf>
    <xf numFmtId="167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15048118985127"/>
          <c:y val="0.17171296296296296"/>
          <c:w val="0.72274475065616806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'AAPL-LR'!$B$1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0716622922134734"/>
                  <c:y val="9.4378827646544178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'AAPL-LR'!$A$2:$A$128</c:f>
              <c:numCache>
                <c:formatCode>[$-409]d\-mmm\-yy;@</c:formatCode>
                <c:ptCount val="127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43577</c:v>
                </c:pt>
                <c:pt idx="79">
                  <c:v>43578</c:v>
                </c:pt>
                <c:pt idx="80">
                  <c:v>43579</c:v>
                </c:pt>
                <c:pt idx="81">
                  <c:v>43580</c:v>
                </c:pt>
                <c:pt idx="82">
                  <c:v>43581</c:v>
                </c:pt>
                <c:pt idx="83">
                  <c:v>43584</c:v>
                </c:pt>
                <c:pt idx="84">
                  <c:v>43585</c:v>
                </c:pt>
                <c:pt idx="85">
                  <c:v>43586</c:v>
                </c:pt>
                <c:pt idx="86">
                  <c:v>43587</c:v>
                </c:pt>
                <c:pt idx="87">
                  <c:v>43588</c:v>
                </c:pt>
                <c:pt idx="88">
                  <c:v>43591</c:v>
                </c:pt>
                <c:pt idx="89">
                  <c:v>43592</c:v>
                </c:pt>
                <c:pt idx="90">
                  <c:v>43593</c:v>
                </c:pt>
                <c:pt idx="91">
                  <c:v>43594</c:v>
                </c:pt>
                <c:pt idx="92">
                  <c:v>43595</c:v>
                </c:pt>
                <c:pt idx="93">
                  <c:v>43598</c:v>
                </c:pt>
                <c:pt idx="94">
                  <c:v>43599</c:v>
                </c:pt>
                <c:pt idx="95">
                  <c:v>43600</c:v>
                </c:pt>
                <c:pt idx="96">
                  <c:v>43601</c:v>
                </c:pt>
                <c:pt idx="97">
                  <c:v>43602</c:v>
                </c:pt>
                <c:pt idx="98">
                  <c:v>43605</c:v>
                </c:pt>
                <c:pt idx="99">
                  <c:v>43606</c:v>
                </c:pt>
                <c:pt idx="100">
                  <c:v>43607</c:v>
                </c:pt>
                <c:pt idx="101">
                  <c:v>43608</c:v>
                </c:pt>
                <c:pt idx="102">
                  <c:v>43609</c:v>
                </c:pt>
                <c:pt idx="103">
                  <c:v>43613</c:v>
                </c:pt>
                <c:pt idx="104">
                  <c:v>43614</c:v>
                </c:pt>
                <c:pt idx="105">
                  <c:v>43615</c:v>
                </c:pt>
                <c:pt idx="106">
                  <c:v>43616</c:v>
                </c:pt>
                <c:pt idx="107">
                  <c:v>43619</c:v>
                </c:pt>
                <c:pt idx="108">
                  <c:v>43620</c:v>
                </c:pt>
                <c:pt idx="109">
                  <c:v>43621</c:v>
                </c:pt>
                <c:pt idx="110">
                  <c:v>43622</c:v>
                </c:pt>
                <c:pt idx="111">
                  <c:v>43623</c:v>
                </c:pt>
                <c:pt idx="112">
                  <c:v>43626</c:v>
                </c:pt>
                <c:pt idx="113">
                  <c:v>43627</c:v>
                </c:pt>
                <c:pt idx="114">
                  <c:v>43628</c:v>
                </c:pt>
                <c:pt idx="115">
                  <c:v>43629</c:v>
                </c:pt>
                <c:pt idx="116">
                  <c:v>43630</c:v>
                </c:pt>
                <c:pt idx="117">
                  <c:v>43633</c:v>
                </c:pt>
                <c:pt idx="118">
                  <c:v>43634</c:v>
                </c:pt>
                <c:pt idx="119">
                  <c:v>43635</c:v>
                </c:pt>
                <c:pt idx="120">
                  <c:v>43636</c:v>
                </c:pt>
                <c:pt idx="121">
                  <c:v>43637</c:v>
                </c:pt>
                <c:pt idx="122">
                  <c:v>43640</c:v>
                </c:pt>
                <c:pt idx="123">
                  <c:v>43641</c:v>
                </c:pt>
                <c:pt idx="124">
                  <c:v>43642</c:v>
                </c:pt>
                <c:pt idx="125">
                  <c:v>43643</c:v>
                </c:pt>
                <c:pt idx="126">
                  <c:v>43644</c:v>
                </c:pt>
              </c:numCache>
            </c:numRef>
          </c:xVal>
          <c:yVal>
            <c:numRef>
              <c:f>'AAPL-LR'!$B$2:$B$128</c:f>
              <c:numCache>
                <c:formatCode>General</c:formatCode>
                <c:ptCount val="127"/>
                <c:pt idx="0">
                  <c:v>157.91999799999999</c:v>
                </c:pt>
                <c:pt idx="1">
                  <c:v>142.19000199999999</c:v>
                </c:pt>
                <c:pt idx="2">
                  <c:v>148.259995</c:v>
                </c:pt>
                <c:pt idx="3">
                  <c:v>147.929993</c:v>
                </c:pt>
                <c:pt idx="4">
                  <c:v>150.75</c:v>
                </c:pt>
                <c:pt idx="5">
                  <c:v>153.30999800000001</c:v>
                </c:pt>
                <c:pt idx="6">
                  <c:v>153.800003</c:v>
                </c:pt>
                <c:pt idx="7">
                  <c:v>152.28999300000001</c:v>
                </c:pt>
                <c:pt idx="8">
                  <c:v>150</c:v>
                </c:pt>
                <c:pt idx="9">
                  <c:v>153.070007</c:v>
                </c:pt>
                <c:pt idx="10">
                  <c:v>154.94000199999999</c:v>
                </c:pt>
                <c:pt idx="11">
                  <c:v>155.86000100000001</c:v>
                </c:pt>
                <c:pt idx="12">
                  <c:v>156.820007</c:v>
                </c:pt>
                <c:pt idx="13">
                  <c:v>153.300003</c:v>
                </c:pt>
                <c:pt idx="14">
                  <c:v>153.91999799999999</c:v>
                </c:pt>
                <c:pt idx="15">
                  <c:v>152.699997</c:v>
                </c:pt>
                <c:pt idx="16">
                  <c:v>157.759995</c:v>
                </c:pt>
                <c:pt idx="17">
                  <c:v>156.300003</c:v>
                </c:pt>
                <c:pt idx="18">
                  <c:v>154.679993</c:v>
                </c:pt>
                <c:pt idx="19">
                  <c:v>165.25</c:v>
                </c:pt>
                <c:pt idx="20">
                  <c:v>166.44000199999999</c:v>
                </c:pt>
                <c:pt idx="21">
                  <c:v>166.520004</c:v>
                </c:pt>
                <c:pt idx="22">
                  <c:v>171.25</c:v>
                </c:pt>
                <c:pt idx="23">
                  <c:v>174.179993</c:v>
                </c:pt>
                <c:pt idx="24">
                  <c:v>174.240005</c:v>
                </c:pt>
                <c:pt idx="25">
                  <c:v>170.94000199999999</c:v>
                </c:pt>
                <c:pt idx="26">
                  <c:v>170.41000399999999</c:v>
                </c:pt>
                <c:pt idx="27">
                  <c:v>169.429993</c:v>
                </c:pt>
                <c:pt idx="28">
                  <c:v>170.88999899999999</c:v>
                </c:pt>
                <c:pt idx="29">
                  <c:v>170.179993</c:v>
                </c:pt>
                <c:pt idx="30">
                  <c:v>170.800003</c:v>
                </c:pt>
                <c:pt idx="31">
                  <c:v>170.41999799999999</c:v>
                </c:pt>
                <c:pt idx="35">
                  <c:v>170.929993</c:v>
                </c:pt>
                <c:pt idx="36">
                  <c:v>172.029999</c:v>
                </c:pt>
                <c:pt idx="37">
                  <c:v>171.05999800000001</c:v>
                </c:pt>
                <c:pt idx="38">
                  <c:v>172.970001</c:v>
                </c:pt>
                <c:pt idx="39">
                  <c:v>174.229996</c:v>
                </c:pt>
                <c:pt idx="40">
                  <c:v>174.33000200000001</c:v>
                </c:pt>
                <c:pt idx="41">
                  <c:v>174.86999499999999</c:v>
                </c:pt>
                <c:pt idx="42">
                  <c:v>173.14999399999999</c:v>
                </c:pt>
                <c:pt idx="43">
                  <c:v>174.970001</c:v>
                </c:pt>
                <c:pt idx="44">
                  <c:v>175.85000600000001</c:v>
                </c:pt>
                <c:pt idx="45">
                  <c:v>175.529999</c:v>
                </c:pt>
                <c:pt idx="46">
                  <c:v>174.520004</c:v>
                </c:pt>
                <c:pt idx="47">
                  <c:v>172.5</c:v>
                </c:pt>
                <c:pt idx="48">
                  <c:v>172.91000399999999</c:v>
                </c:pt>
                <c:pt idx="49">
                  <c:v>178.89999399999999</c:v>
                </c:pt>
                <c:pt idx="50">
                  <c:v>180.91000399999999</c:v>
                </c:pt>
                <c:pt idx="51">
                  <c:v>181.71000699999999</c:v>
                </c:pt>
                <c:pt idx="52">
                  <c:v>183.729996</c:v>
                </c:pt>
                <c:pt idx="53">
                  <c:v>186.11999499999999</c:v>
                </c:pt>
                <c:pt idx="54">
                  <c:v>188.020004</c:v>
                </c:pt>
                <c:pt idx="55">
                  <c:v>186.529999</c:v>
                </c:pt>
                <c:pt idx="56">
                  <c:v>188.16000399999999</c:v>
                </c:pt>
                <c:pt idx="57">
                  <c:v>195.08999600000001</c:v>
                </c:pt>
                <c:pt idx="58">
                  <c:v>191.050003</c:v>
                </c:pt>
                <c:pt idx="59">
                  <c:v>188.740005</c:v>
                </c:pt>
                <c:pt idx="60">
                  <c:v>186.78999300000001</c:v>
                </c:pt>
                <c:pt idx="61">
                  <c:v>188.470001</c:v>
                </c:pt>
                <c:pt idx="62">
                  <c:v>188.720001</c:v>
                </c:pt>
                <c:pt idx="63">
                  <c:v>189.949997</c:v>
                </c:pt>
                <c:pt idx="64">
                  <c:v>191.240005</c:v>
                </c:pt>
                <c:pt idx="65">
                  <c:v>194.020004</c:v>
                </c:pt>
                <c:pt idx="66">
                  <c:v>195.35000600000001</c:v>
                </c:pt>
                <c:pt idx="67">
                  <c:v>195.69000199999999</c:v>
                </c:pt>
                <c:pt idx="68">
                  <c:v>197</c:v>
                </c:pt>
                <c:pt idx="69">
                  <c:v>200.10000600000001</c:v>
                </c:pt>
                <c:pt idx="70">
                  <c:v>199.5</c:v>
                </c:pt>
                <c:pt idx="71">
                  <c:v>200.61999499999999</c:v>
                </c:pt>
                <c:pt idx="72">
                  <c:v>198.949997</c:v>
                </c:pt>
                <c:pt idx="73">
                  <c:v>198.86999499999999</c:v>
                </c:pt>
                <c:pt idx="74">
                  <c:v>199.229996</c:v>
                </c:pt>
                <c:pt idx="75">
                  <c:v>199.25</c:v>
                </c:pt>
                <c:pt idx="76">
                  <c:v>203.13000500000001</c:v>
                </c:pt>
                <c:pt idx="77">
                  <c:v>203.86000100000001</c:v>
                </c:pt>
                <c:pt idx="78">
                  <c:v>204.529999</c:v>
                </c:pt>
                <c:pt idx="79">
                  <c:v>207.479996</c:v>
                </c:pt>
                <c:pt idx="80">
                  <c:v>207.16000399999999</c:v>
                </c:pt>
                <c:pt idx="81">
                  <c:v>205.279999</c:v>
                </c:pt>
                <c:pt idx="82">
                  <c:v>204.300003</c:v>
                </c:pt>
                <c:pt idx="83">
                  <c:v>204.61000100000001</c:v>
                </c:pt>
                <c:pt idx="84">
                  <c:v>200.66999799999999</c:v>
                </c:pt>
                <c:pt idx="85">
                  <c:v>210.520004</c:v>
                </c:pt>
                <c:pt idx="86">
                  <c:v>209.14999399999999</c:v>
                </c:pt>
                <c:pt idx="87">
                  <c:v>211.75</c:v>
                </c:pt>
                <c:pt idx="88">
                  <c:v>208.479996</c:v>
                </c:pt>
                <c:pt idx="89">
                  <c:v>202.86000100000001</c:v>
                </c:pt>
                <c:pt idx="90">
                  <c:v>202.89999399999999</c:v>
                </c:pt>
                <c:pt idx="91">
                  <c:v>200.720001</c:v>
                </c:pt>
                <c:pt idx="92">
                  <c:v>197.179993</c:v>
                </c:pt>
                <c:pt idx="93">
                  <c:v>185.720001</c:v>
                </c:pt>
                <c:pt idx="94">
                  <c:v>188.66000399999999</c:v>
                </c:pt>
                <c:pt idx="95">
                  <c:v>190.91999799999999</c:v>
                </c:pt>
                <c:pt idx="96">
                  <c:v>190.08000200000001</c:v>
                </c:pt>
                <c:pt idx="97">
                  <c:v>189</c:v>
                </c:pt>
                <c:pt idx="98">
                  <c:v>183.08999600000001</c:v>
                </c:pt>
                <c:pt idx="99">
                  <c:v>186.60000600000001</c:v>
                </c:pt>
                <c:pt idx="100">
                  <c:v>182.779999</c:v>
                </c:pt>
                <c:pt idx="101">
                  <c:v>179.66000399999999</c:v>
                </c:pt>
                <c:pt idx="102">
                  <c:v>178.970001</c:v>
                </c:pt>
                <c:pt idx="103">
                  <c:v>178.229996</c:v>
                </c:pt>
                <c:pt idx="104">
                  <c:v>177.38000500000001</c:v>
                </c:pt>
                <c:pt idx="105">
                  <c:v>178.300003</c:v>
                </c:pt>
                <c:pt idx="106">
                  <c:v>175.070007</c:v>
                </c:pt>
                <c:pt idx="107">
                  <c:v>173.300003</c:v>
                </c:pt>
                <c:pt idx="108">
                  <c:v>179.63999899999999</c:v>
                </c:pt>
                <c:pt idx="109">
                  <c:v>182.53999300000001</c:v>
                </c:pt>
                <c:pt idx="110">
                  <c:v>185.220001</c:v>
                </c:pt>
                <c:pt idx="111">
                  <c:v>190.14999399999999</c:v>
                </c:pt>
                <c:pt idx="112">
                  <c:v>192.58000200000001</c:v>
                </c:pt>
                <c:pt idx="113">
                  <c:v>194.80999800000001</c:v>
                </c:pt>
                <c:pt idx="114">
                  <c:v>194.19000199999999</c:v>
                </c:pt>
                <c:pt idx="115">
                  <c:v>194.14999399999999</c:v>
                </c:pt>
                <c:pt idx="116">
                  <c:v>192.740005</c:v>
                </c:pt>
                <c:pt idx="117">
                  <c:v>193.88999899999999</c:v>
                </c:pt>
                <c:pt idx="118">
                  <c:v>198.449997</c:v>
                </c:pt>
                <c:pt idx="119">
                  <c:v>197.86999499999999</c:v>
                </c:pt>
                <c:pt idx="120">
                  <c:v>199.46000699999999</c:v>
                </c:pt>
                <c:pt idx="121">
                  <c:v>198.779999</c:v>
                </c:pt>
                <c:pt idx="122">
                  <c:v>198.58000200000001</c:v>
                </c:pt>
                <c:pt idx="123">
                  <c:v>195.570007</c:v>
                </c:pt>
                <c:pt idx="124">
                  <c:v>199.800003</c:v>
                </c:pt>
                <c:pt idx="125">
                  <c:v>199.740005</c:v>
                </c:pt>
                <c:pt idx="126">
                  <c:v>197.91999799999999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0976"/>
        <c:axId val="10725328"/>
      </c:scatterChart>
      <c:valAx>
        <c:axId val="1072097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328"/>
        <c:crosses val="autoZero"/>
        <c:crossBetween val="midCat"/>
      </c:valAx>
      <c:valAx>
        <c:axId val="107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0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0133420822398"/>
          <c:y val="1.4675196850393674E-2"/>
          <c:w val="0.2211533245844269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'AAPL-LR'!$O$4</c:f>
              <c:strCache>
                <c:ptCount val="1"/>
                <c:pt idx="0">
                  <c:v>Actual Prices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'AAPL-LR'!$N$5:$N$23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'AAPL-LR'!$O$5:$O$23</c:f>
              <c:numCache>
                <c:formatCode>0.00</c:formatCode>
                <c:ptCount val="19"/>
                <c:pt idx="0">
                  <c:v>201.550003</c:v>
                </c:pt>
                <c:pt idx="1">
                  <c:v>202.729996</c:v>
                </c:pt>
                <c:pt idx="2">
                  <c:v>204.41000399999999</c:v>
                </c:pt>
                <c:pt idx="3">
                  <c:v>204.229996</c:v>
                </c:pt>
                <c:pt idx="4">
                  <c:v>200.020004</c:v>
                </c:pt>
                <c:pt idx="5">
                  <c:v>201.240005</c:v>
                </c:pt>
                <c:pt idx="6">
                  <c:v>203.229996</c:v>
                </c:pt>
                <c:pt idx="7">
                  <c:v>201.75</c:v>
                </c:pt>
                <c:pt idx="8">
                  <c:v>203.300003</c:v>
                </c:pt>
                <c:pt idx="9">
                  <c:v>205.21000699999999</c:v>
                </c:pt>
                <c:pt idx="10">
                  <c:v>204.5</c:v>
                </c:pt>
                <c:pt idx="11">
                  <c:v>203.35000600000001</c:v>
                </c:pt>
                <c:pt idx="12">
                  <c:v>205.66000399999999</c:v>
                </c:pt>
                <c:pt idx="13">
                  <c:v>202.58999600000001</c:v>
                </c:pt>
                <c:pt idx="14">
                  <c:v>207.220001</c:v>
                </c:pt>
                <c:pt idx="15">
                  <c:v>208.83999600000001</c:v>
                </c:pt>
                <c:pt idx="16">
                  <c:v>208.66999799999999</c:v>
                </c:pt>
                <c:pt idx="17">
                  <c:v>207.020004</c:v>
                </c:pt>
                <c:pt idx="18">
                  <c:v>207.740005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'AAPL-LR'!$P$4</c:f>
              <c:strCache>
                <c:ptCount val="1"/>
                <c:pt idx="0">
                  <c:v>Predicted Prices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'AAPL-LR'!$N$5:$N$23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'AAPL-LR'!$P$5:$P$23</c:f>
              <c:numCache>
                <c:formatCode>_(* #,##0.00_);_(* \(#,##0.00\);_(* "-"??_);_(@_)</c:formatCode>
                <c:ptCount val="19"/>
                <c:pt idx="0">
                  <c:v>206.14980000000105</c:v>
                </c:pt>
                <c:pt idx="1">
                  <c:v>206.40320000000065</c:v>
                </c:pt>
                <c:pt idx="2">
                  <c:v>206.65660000000025</c:v>
                </c:pt>
                <c:pt idx="3">
                  <c:v>207.16340000000127</c:v>
                </c:pt>
                <c:pt idx="4">
                  <c:v>207.92360000000008</c:v>
                </c:pt>
                <c:pt idx="5">
                  <c:v>208.1770000000015</c:v>
                </c:pt>
                <c:pt idx="6">
                  <c:v>208.4304000000011</c:v>
                </c:pt>
                <c:pt idx="7">
                  <c:v>208.6838000000007</c:v>
                </c:pt>
                <c:pt idx="8">
                  <c:v>208.9372000000003</c:v>
                </c:pt>
                <c:pt idx="9">
                  <c:v>209.69740000000093</c:v>
                </c:pt>
                <c:pt idx="10">
                  <c:v>209.95080000000053</c:v>
                </c:pt>
                <c:pt idx="11">
                  <c:v>210.20420000000013</c:v>
                </c:pt>
                <c:pt idx="12">
                  <c:v>210.45759999999973</c:v>
                </c:pt>
                <c:pt idx="13">
                  <c:v>210.71100000000115</c:v>
                </c:pt>
                <c:pt idx="14">
                  <c:v>211.47119999999995</c:v>
                </c:pt>
                <c:pt idx="15">
                  <c:v>211.72460000000137</c:v>
                </c:pt>
                <c:pt idx="16">
                  <c:v>211.97800000000097</c:v>
                </c:pt>
                <c:pt idx="17">
                  <c:v>212.23140000000058</c:v>
                </c:pt>
                <c:pt idx="18">
                  <c:v>212.48480000000018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3152"/>
        <c:axId val="10721520"/>
      </c:lineChart>
      <c:dateAx>
        <c:axId val="10723152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1520"/>
        <c:crosses val="autoZero"/>
        <c:auto val="1"/>
        <c:lblOffset val="100"/>
        <c:baseTimeUnit val="days"/>
      </c:dateAx>
      <c:valAx>
        <c:axId val="107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'AAPL-LR'!$F$37:$F$55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'AAPL-LR'!$G$37:$G$55</c:f>
              <c:numCache>
                <c:formatCode>0.00</c:formatCode>
                <c:ptCount val="19"/>
                <c:pt idx="0">
                  <c:v>201.550003</c:v>
                </c:pt>
                <c:pt idx="1">
                  <c:v>202.729996</c:v>
                </c:pt>
                <c:pt idx="2">
                  <c:v>204.41000399999999</c:v>
                </c:pt>
                <c:pt idx="3">
                  <c:v>204.229996</c:v>
                </c:pt>
                <c:pt idx="4">
                  <c:v>200.020004</c:v>
                </c:pt>
                <c:pt idx="5">
                  <c:v>201.240005</c:v>
                </c:pt>
                <c:pt idx="6">
                  <c:v>203.229996</c:v>
                </c:pt>
                <c:pt idx="7">
                  <c:v>201.75</c:v>
                </c:pt>
                <c:pt idx="8">
                  <c:v>203.300003</c:v>
                </c:pt>
                <c:pt idx="9">
                  <c:v>205.21000699999999</c:v>
                </c:pt>
                <c:pt idx="10">
                  <c:v>204.5</c:v>
                </c:pt>
                <c:pt idx="11">
                  <c:v>203.35000600000001</c:v>
                </c:pt>
                <c:pt idx="12">
                  <c:v>205.66000399999999</c:v>
                </c:pt>
                <c:pt idx="13">
                  <c:v>202.58999600000001</c:v>
                </c:pt>
                <c:pt idx="14">
                  <c:v>207.220001</c:v>
                </c:pt>
                <c:pt idx="15">
                  <c:v>208.83999600000001</c:v>
                </c:pt>
                <c:pt idx="16">
                  <c:v>208.66999799999999</c:v>
                </c:pt>
                <c:pt idx="17">
                  <c:v>207.020004</c:v>
                </c:pt>
                <c:pt idx="18">
                  <c:v>207.740005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'AAPL-LR'!$F$37:$F$55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'AAPL-LR'!$H$37:$H$55</c:f>
              <c:numCache>
                <c:formatCode>_(* #,##0.00_);_(* \(#,##0.00\);_(* "-"??_);_(@_)</c:formatCode>
                <c:ptCount val="19"/>
                <c:pt idx="0">
                  <c:v>199.15333533333333</c:v>
                </c:pt>
                <c:pt idx="1">
                  <c:v>199.73666866666667</c:v>
                </c:pt>
                <c:pt idx="2">
                  <c:v>200.73333233333335</c:v>
                </c:pt>
                <c:pt idx="3">
                  <c:v>202.89666766666664</c:v>
                </c:pt>
                <c:pt idx="4">
                  <c:v>203.78999866666666</c:v>
                </c:pt>
                <c:pt idx="5">
                  <c:v>202.88666799999999</c:v>
                </c:pt>
                <c:pt idx="6">
                  <c:v>201.83000166666667</c:v>
                </c:pt>
                <c:pt idx="7">
                  <c:v>201.49666833333333</c:v>
                </c:pt>
                <c:pt idx="8">
                  <c:v>202.07333366666668</c:v>
                </c:pt>
                <c:pt idx="9">
                  <c:v>202.75999966666669</c:v>
                </c:pt>
                <c:pt idx="10">
                  <c:v>203.42000333333331</c:v>
                </c:pt>
                <c:pt idx="11">
                  <c:v>204.33667</c:v>
                </c:pt>
                <c:pt idx="12">
                  <c:v>204.35333766666668</c:v>
                </c:pt>
                <c:pt idx="13">
                  <c:v>204.50333666666666</c:v>
                </c:pt>
                <c:pt idx="14">
                  <c:v>203.86666866666667</c:v>
                </c:pt>
                <c:pt idx="15">
                  <c:v>205.156667</c:v>
                </c:pt>
                <c:pt idx="16">
                  <c:v>206.21666433333334</c:v>
                </c:pt>
                <c:pt idx="17">
                  <c:v>208.24333166666668</c:v>
                </c:pt>
                <c:pt idx="18">
                  <c:v>208.17666599999998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8048"/>
        <c:axId val="10732944"/>
      </c:lineChart>
      <c:dateAx>
        <c:axId val="10728048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2944"/>
        <c:crosses val="autoZero"/>
        <c:auto val="1"/>
        <c:lblOffset val="100"/>
        <c:baseTimeUnit val="days"/>
      </c:dateAx>
      <c:valAx>
        <c:axId val="1073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'AAPL-LR'!$F$68:$F$86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'AAPL-LR'!$G$68:$G$86</c:f>
              <c:numCache>
                <c:formatCode>0.00</c:formatCode>
                <c:ptCount val="19"/>
                <c:pt idx="0">
                  <c:v>201.550003</c:v>
                </c:pt>
                <c:pt idx="1">
                  <c:v>202.729996</c:v>
                </c:pt>
                <c:pt idx="2">
                  <c:v>204.41000399999999</c:v>
                </c:pt>
                <c:pt idx="3">
                  <c:v>204.229996</c:v>
                </c:pt>
                <c:pt idx="4">
                  <c:v>200.020004</c:v>
                </c:pt>
                <c:pt idx="5">
                  <c:v>201.240005</c:v>
                </c:pt>
                <c:pt idx="6">
                  <c:v>203.229996</c:v>
                </c:pt>
                <c:pt idx="7">
                  <c:v>201.75</c:v>
                </c:pt>
                <c:pt idx="8">
                  <c:v>203.300003</c:v>
                </c:pt>
                <c:pt idx="9">
                  <c:v>205.21000699999999</c:v>
                </c:pt>
                <c:pt idx="10">
                  <c:v>204.5</c:v>
                </c:pt>
                <c:pt idx="11">
                  <c:v>203.35000600000001</c:v>
                </c:pt>
                <c:pt idx="12">
                  <c:v>205.66000399999999</c:v>
                </c:pt>
                <c:pt idx="13">
                  <c:v>202.58999600000001</c:v>
                </c:pt>
                <c:pt idx="14">
                  <c:v>207.220001</c:v>
                </c:pt>
                <c:pt idx="15">
                  <c:v>208.83999600000001</c:v>
                </c:pt>
                <c:pt idx="16">
                  <c:v>208.66999799999999</c:v>
                </c:pt>
                <c:pt idx="17">
                  <c:v>207.020004</c:v>
                </c:pt>
                <c:pt idx="18">
                  <c:v>207.740005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'AAPL-LR'!$F$68:$F$86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'AAPL-LR'!$H$68:$H$86</c:f>
              <c:numCache>
                <c:formatCode>_(* #,##0.00_);_(* \(#,##0.00\);_(* "-"??_);_(@_)</c:formatCode>
                <c:ptCount val="19"/>
                <c:pt idx="0">
                  <c:v>198.2839984</c:v>
                </c:pt>
                <c:pt idx="1">
                  <c:v>200.89680208000001</c:v>
                </c:pt>
                <c:pt idx="2">
                  <c:v>202.363357216</c:v>
                </c:pt>
                <c:pt idx="3">
                  <c:v>204.0006746432</c:v>
                </c:pt>
                <c:pt idx="4">
                  <c:v>204.18413172864001</c:v>
                </c:pt>
                <c:pt idx="5">
                  <c:v>200.85282954572801</c:v>
                </c:pt>
                <c:pt idx="6">
                  <c:v>201.16256990914559</c:v>
                </c:pt>
                <c:pt idx="7">
                  <c:v>202.81651078182912</c:v>
                </c:pt>
                <c:pt idx="8">
                  <c:v>201.96330215636581</c:v>
                </c:pt>
                <c:pt idx="9">
                  <c:v>203.03266283127317</c:v>
                </c:pt>
                <c:pt idx="10">
                  <c:v>204.77453816625462</c:v>
                </c:pt>
                <c:pt idx="11">
                  <c:v>204.55490763325093</c:v>
                </c:pt>
                <c:pt idx="12">
                  <c:v>203.59098632665018</c:v>
                </c:pt>
                <c:pt idx="13">
                  <c:v>205.24620046533002</c:v>
                </c:pt>
                <c:pt idx="14">
                  <c:v>203.12123689306603</c:v>
                </c:pt>
                <c:pt idx="15">
                  <c:v>206.4002481786132</c:v>
                </c:pt>
                <c:pt idx="16">
                  <c:v>208.35204643572266</c:v>
                </c:pt>
                <c:pt idx="17">
                  <c:v>208.60640768714453</c:v>
                </c:pt>
                <c:pt idx="18">
                  <c:v>207.33728473742892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36"/>
        <c:axId val="10733488"/>
      </c:lineChart>
      <c:dateAx>
        <c:axId val="10729136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3488"/>
        <c:crosses val="autoZero"/>
        <c:auto val="1"/>
        <c:lblOffset val="100"/>
        <c:baseTimeUnit val="days"/>
      </c:dateAx>
      <c:valAx>
        <c:axId val="1073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One Month Prediction on LR Model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'AAPL-LR'!$S$38:$S$62</c:f>
              <c:numCache>
                <c:formatCode>[$-409]d\-mmm\-yy;@</c:formatCode>
                <c:ptCount val="25"/>
                <c:pt idx="0">
                  <c:v>43673</c:v>
                </c:pt>
                <c:pt idx="1">
                  <c:v>43674</c:v>
                </c:pt>
                <c:pt idx="2">
                  <c:v>43675</c:v>
                </c:pt>
                <c:pt idx="3">
                  <c:v>43676</c:v>
                </c:pt>
                <c:pt idx="4">
                  <c:v>43677</c:v>
                </c:pt>
                <c:pt idx="5">
                  <c:v>43678</c:v>
                </c:pt>
                <c:pt idx="6">
                  <c:v>43679</c:v>
                </c:pt>
                <c:pt idx="7">
                  <c:v>43680</c:v>
                </c:pt>
                <c:pt idx="8">
                  <c:v>43681</c:v>
                </c:pt>
                <c:pt idx="9">
                  <c:v>43682</c:v>
                </c:pt>
                <c:pt idx="10">
                  <c:v>43683</c:v>
                </c:pt>
                <c:pt idx="11">
                  <c:v>43684</c:v>
                </c:pt>
                <c:pt idx="12">
                  <c:v>43685</c:v>
                </c:pt>
                <c:pt idx="13">
                  <c:v>43686</c:v>
                </c:pt>
                <c:pt idx="14">
                  <c:v>43687</c:v>
                </c:pt>
                <c:pt idx="15">
                  <c:v>43688</c:v>
                </c:pt>
                <c:pt idx="16">
                  <c:v>43689</c:v>
                </c:pt>
                <c:pt idx="17">
                  <c:v>43690</c:v>
                </c:pt>
                <c:pt idx="18">
                  <c:v>43691</c:v>
                </c:pt>
                <c:pt idx="19">
                  <c:v>43692</c:v>
                </c:pt>
                <c:pt idx="20">
                  <c:v>43693</c:v>
                </c:pt>
                <c:pt idx="21">
                  <c:v>43694</c:v>
                </c:pt>
                <c:pt idx="22">
                  <c:v>43695</c:v>
                </c:pt>
                <c:pt idx="23">
                  <c:v>43696</c:v>
                </c:pt>
                <c:pt idx="24">
                  <c:v>43697</c:v>
                </c:pt>
              </c:numCache>
            </c:numRef>
          </c:cat>
          <c:val>
            <c:numRef>
              <c:f>'AAPL-LR'!$T$38:$T$62</c:f>
              <c:numCache>
                <c:formatCode>_(* #,##0.00_);_(* \(#,##0.00\);_(* "-"??_);_(@_)</c:formatCode>
                <c:ptCount val="25"/>
                <c:pt idx="0">
                  <c:v>212.73819999999978</c:v>
                </c:pt>
                <c:pt idx="1">
                  <c:v>212.9916000000012</c:v>
                </c:pt>
                <c:pt idx="2">
                  <c:v>213.2450000000008</c:v>
                </c:pt>
                <c:pt idx="3">
                  <c:v>213.4984000000004</c:v>
                </c:pt>
                <c:pt idx="4">
                  <c:v>213.7518</c:v>
                </c:pt>
                <c:pt idx="5">
                  <c:v>214.00520000000142</c:v>
                </c:pt>
                <c:pt idx="6">
                  <c:v>214.25860000000102</c:v>
                </c:pt>
                <c:pt idx="7">
                  <c:v>214.51200000000063</c:v>
                </c:pt>
                <c:pt idx="8">
                  <c:v>214.76540000000023</c:v>
                </c:pt>
                <c:pt idx="9">
                  <c:v>215.01879999999983</c:v>
                </c:pt>
                <c:pt idx="10">
                  <c:v>215.27220000000125</c:v>
                </c:pt>
                <c:pt idx="11">
                  <c:v>215.52560000000085</c:v>
                </c:pt>
                <c:pt idx="12">
                  <c:v>215.77900000000045</c:v>
                </c:pt>
                <c:pt idx="13">
                  <c:v>216.03240000000005</c:v>
                </c:pt>
                <c:pt idx="14">
                  <c:v>216.28580000000147</c:v>
                </c:pt>
                <c:pt idx="15">
                  <c:v>216.53920000000107</c:v>
                </c:pt>
                <c:pt idx="16">
                  <c:v>216.79260000000068</c:v>
                </c:pt>
                <c:pt idx="17">
                  <c:v>217.04600000000028</c:v>
                </c:pt>
                <c:pt idx="18">
                  <c:v>217.29939999999988</c:v>
                </c:pt>
                <c:pt idx="19">
                  <c:v>217.5528000000013</c:v>
                </c:pt>
                <c:pt idx="20">
                  <c:v>217.8062000000009</c:v>
                </c:pt>
                <c:pt idx="21">
                  <c:v>218.0596000000005</c:v>
                </c:pt>
                <c:pt idx="22">
                  <c:v>218.3130000000001</c:v>
                </c:pt>
                <c:pt idx="23">
                  <c:v>218.56640000000152</c:v>
                </c:pt>
                <c:pt idx="24">
                  <c:v>218.81980000000112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393152"/>
        <c:axId val="600401312"/>
      </c:barChart>
      <c:dateAx>
        <c:axId val="600393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01312"/>
        <c:crosses val="autoZero"/>
        <c:auto val="1"/>
        <c:lblOffset val="100"/>
        <c:baseTimeUnit val="days"/>
      </c:dateAx>
      <c:valAx>
        <c:axId val="60040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Prices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9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15048118985127"/>
          <c:y val="0.17171296296296296"/>
          <c:w val="0.75607808398950127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'FB-LR'!$B$1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852187226596676"/>
                  <c:y val="-0.238141951006124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'FB-LR'!$A$2:$A$128</c:f>
              <c:numCache>
                <c:formatCode>[$-409]d\-mmm\-yy;@</c:formatCode>
                <c:ptCount val="127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3">
                  <c:v>43510</c:v>
                </c:pt>
                <c:pt idx="34">
                  <c:v>43511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43577</c:v>
                </c:pt>
                <c:pt idx="79">
                  <c:v>43578</c:v>
                </c:pt>
                <c:pt idx="80">
                  <c:v>43579</c:v>
                </c:pt>
                <c:pt idx="81">
                  <c:v>43580</c:v>
                </c:pt>
                <c:pt idx="82">
                  <c:v>43581</c:v>
                </c:pt>
                <c:pt idx="83">
                  <c:v>43584</c:v>
                </c:pt>
                <c:pt idx="84">
                  <c:v>43585</c:v>
                </c:pt>
                <c:pt idx="85">
                  <c:v>43586</c:v>
                </c:pt>
                <c:pt idx="86">
                  <c:v>43587</c:v>
                </c:pt>
                <c:pt idx="87">
                  <c:v>43588</c:v>
                </c:pt>
                <c:pt idx="88">
                  <c:v>43591</c:v>
                </c:pt>
                <c:pt idx="89">
                  <c:v>43592</c:v>
                </c:pt>
                <c:pt idx="90">
                  <c:v>43593</c:v>
                </c:pt>
                <c:pt idx="91">
                  <c:v>43594</c:v>
                </c:pt>
                <c:pt idx="92">
                  <c:v>43595</c:v>
                </c:pt>
                <c:pt idx="93">
                  <c:v>43598</c:v>
                </c:pt>
                <c:pt idx="94">
                  <c:v>43599</c:v>
                </c:pt>
                <c:pt idx="95">
                  <c:v>43600</c:v>
                </c:pt>
                <c:pt idx="96">
                  <c:v>43601</c:v>
                </c:pt>
                <c:pt idx="97">
                  <c:v>43602</c:v>
                </c:pt>
                <c:pt idx="98">
                  <c:v>43605</c:v>
                </c:pt>
                <c:pt idx="99">
                  <c:v>43606</c:v>
                </c:pt>
                <c:pt idx="100">
                  <c:v>43607</c:v>
                </c:pt>
                <c:pt idx="101">
                  <c:v>43608</c:v>
                </c:pt>
                <c:pt idx="102">
                  <c:v>43609</c:v>
                </c:pt>
                <c:pt idx="103">
                  <c:v>43613</c:v>
                </c:pt>
                <c:pt idx="104">
                  <c:v>43614</c:v>
                </c:pt>
                <c:pt idx="105">
                  <c:v>43615</c:v>
                </c:pt>
                <c:pt idx="106">
                  <c:v>43616</c:v>
                </c:pt>
                <c:pt idx="107">
                  <c:v>43619</c:v>
                </c:pt>
                <c:pt idx="108">
                  <c:v>43620</c:v>
                </c:pt>
                <c:pt idx="109">
                  <c:v>43621</c:v>
                </c:pt>
                <c:pt idx="110">
                  <c:v>43622</c:v>
                </c:pt>
                <c:pt idx="111">
                  <c:v>43623</c:v>
                </c:pt>
                <c:pt idx="112">
                  <c:v>43626</c:v>
                </c:pt>
                <c:pt idx="113">
                  <c:v>43627</c:v>
                </c:pt>
                <c:pt idx="114">
                  <c:v>43628</c:v>
                </c:pt>
                <c:pt idx="115">
                  <c:v>43629</c:v>
                </c:pt>
                <c:pt idx="116">
                  <c:v>43630</c:v>
                </c:pt>
                <c:pt idx="117">
                  <c:v>43633</c:v>
                </c:pt>
                <c:pt idx="118">
                  <c:v>43634</c:v>
                </c:pt>
                <c:pt idx="119">
                  <c:v>43635</c:v>
                </c:pt>
                <c:pt idx="120">
                  <c:v>43636</c:v>
                </c:pt>
                <c:pt idx="121">
                  <c:v>43637</c:v>
                </c:pt>
                <c:pt idx="122">
                  <c:v>43640</c:v>
                </c:pt>
                <c:pt idx="123">
                  <c:v>43641</c:v>
                </c:pt>
                <c:pt idx="124">
                  <c:v>43642</c:v>
                </c:pt>
                <c:pt idx="125">
                  <c:v>43643</c:v>
                </c:pt>
                <c:pt idx="126">
                  <c:v>43644</c:v>
                </c:pt>
              </c:numCache>
            </c:numRef>
          </c:xVal>
          <c:yVal>
            <c:numRef>
              <c:f>'FB-LR'!$B$2:$B$128</c:f>
              <c:numCache>
                <c:formatCode>General</c:formatCode>
                <c:ptCount val="127"/>
                <c:pt idx="0">
                  <c:v>135.679993</c:v>
                </c:pt>
                <c:pt idx="1">
                  <c:v>131.740005</c:v>
                </c:pt>
                <c:pt idx="2">
                  <c:v>137.949997</c:v>
                </c:pt>
                <c:pt idx="3">
                  <c:v>138.050003</c:v>
                </c:pt>
                <c:pt idx="4">
                  <c:v>142.529999</c:v>
                </c:pt>
                <c:pt idx="5">
                  <c:v>144.229996</c:v>
                </c:pt>
                <c:pt idx="6">
                  <c:v>144.199997</c:v>
                </c:pt>
                <c:pt idx="7">
                  <c:v>143.800003</c:v>
                </c:pt>
                <c:pt idx="8">
                  <c:v>145.38999899999999</c:v>
                </c:pt>
                <c:pt idx="9">
                  <c:v>148.949997</c:v>
                </c:pt>
                <c:pt idx="10">
                  <c:v>147.53999300000001</c:v>
                </c:pt>
                <c:pt idx="11">
                  <c:v>148.300003</c:v>
                </c:pt>
                <c:pt idx="12">
                  <c:v>150.03999300000001</c:v>
                </c:pt>
                <c:pt idx="13">
                  <c:v>147.570007</c:v>
                </c:pt>
                <c:pt idx="14">
                  <c:v>144.300003</c:v>
                </c:pt>
                <c:pt idx="15">
                  <c:v>145.83000200000001</c:v>
                </c:pt>
                <c:pt idx="16">
                  <c:v>149.009995</c:v>
                </c:pt>
                <c:pt idx="17">
                  <c:v>147.470001</c:v>
                </c:pt>
                <c:pt idx="18">
                  <c:v>144.19000199999999</c:v>
                </c:pt>
                <c:pt idx="19">
                  <c:v>150.41999799999999</c:v>
                </c:pt>
                <c:pt idx="20">
                  <c:v>166.69000199999999</c:v>
                </c:pt>
                <c:pt idx="21">
                  <c:v>165.71000699999999</c:v>
                </c:pt>
                <c:pt idx="22">
                  <c:v>169.25</c:v>
                </c:pt>
                <c:pt idx="23">
                  <c:v>171.16000399999999</c:v>
                </c:pt>
                <c:pt idx="24">
                  <c:v>170.490005</c:v>
                </c:pt>
                <c:pt idx="25">
                  <c:v>166.38000500000001</c:v>
                </c:pt>
                <c:pt idx="26">
                  <c:v>167.33000200000001</c:v>
                </c:pt>
                <c:pt idx="27">
                  <c:v>165.78999300000001</c:v>
                </c:pt>
                <c:pt idx="28">
                  <c:v>165.03999300000001</c:v>
                </c:pt>
                <c:pt idx="29">
                  <c:v>164.070007</c:v>
                </c:pt>
                <c:pt idx="33">
                  <c:v>163.949997</c:v>
                </c:pt>
                <c:pt idx="34">
                  <c:v>162.5</c:v>
                </c:pt>
                <c:pt idx="35">
                  <c:v>162.28999300000001</c:v>
                </c:pt>
                <c:pt idx="36">
                  <c:v>162.55999800000001</c:v>
                </c:pt>
                <c:pt idx="37">
                  <c:v>160.03999300000001</c:v>
                </c:pt>
                <c:pt idx="38">
                  <c:v>161.88999899999999</c:v>
                </c:pt>
                <c:pt idx="39">
                  <c:v>164.61999499999999</c:v>
                </c:pt>
                <c:pt idx="40">
                  <c:v>164.13000500000001</c:v>
                </c:pt>
                <c:pt idx="41">
                  <c:v>162.80999800000001</c:v>
                </c:pt>
                <c:pt idx="42">
                  <c:v>161.449997</c:v>
                </c:pt>
                <c:pt idx="43">
                  <c:v>162.279999</c:v>
                </c:pt>
                <c:pt idx="44">
                  <c:v>167.36999499999999</c:v>
                </c:pt>
                <c:pt idx="45">
                  <c:v>171.259995</c:v>
                </c:pt>
                <c:pt idx="46">
                  <c:v>172.509995</c:v>
                </c:pt>
                <c:pt idx="47">
                  <c:v>169.13000500000001</c:v>
                </c:pt>
                <c:pt idx="48">
                  <c:v>169.60000600000001</c:v>
                </c:pt>
                <c:pt idx="49">
                  <c:v>172.070007</c:v>
                </c:pt>
                <c:pt idx="50">
                  <c:v>171.91999799999999</c:v>
                </c:pt>
                <c:pt idx="51">
                  <c:v>173.36999499999999</c:v>
                </c:pt>
                <c:pt idx="52">
                  <c:v>170.16999799999999</c:v>
                </c:pt>
                <c:pt idx="53">
                  <c:v>165.979996</c:v>
                </c:pt>
                <c:pt idx="54">
                  <c:v>160.470001</c:v>
                </c:pt>
                <c:pt idx="55">
                  <c:v>161.570007</c:v>
                </c:pt>
                <c:pt idx="56">
                  <c:v>165.44000199999999</c:v>
                </c:pt>
                <c:pt idx="57">
                  <c:v>166.08000200000001</c:v>
                </c:pt>
                <c:pt idx="58">
                  <c:v>164.33999600000001</c:v>
                </c:pt>
                <c:pt idx="59">
                  <c:v>166.28999300000001</c:v>
                </c:pt>
                <c:pt idx="60">
                  <c:v>167.679993</c:v>
                </c:pt>
                <c:pt idx="61">
                  <c:v>165.86999499999999</c:v>
                </c:pt>
                <c:pt idx="62">
                  <c:v>165.550003</c:v>
                </c:pt>
                <c:pt idx="63">
                  <c:v>166.69000199999999</c:v>
                </c:pt>
                <c:pt idx="64">
                  <c:v>168.699997</c:v>
                </c:pt>
                <c:pt idx="65">
                  <c:v>174.199997</c:v>
                </c:pt>
                <c:pt idx="66">
                  <c:v>173.53999300000001</c:v>
                </c:pt>
                <c:pt idx="67">
                  <c:v>176.020004</c:v>
                </c:pt>
                <c:pt idx="68">
                  <c:v>175.720001</c:v>
                </c:pt>
                <c:pt idx="69">
                  <c:v>174.929993</c:v>
                </c:pt>
                <c:pt idx="70">
                  <c:v>177.58000200000001</c:v>
                </c:pt>
                <c:pt idx="71">
                  <c:v>177.820007</c:v>
                </c:pt>
                <c:pt idx="72">
                  <c:v>177.509995</c:v>
                </c:pt>
                <c:pt idx="73">
                  <c:v>179.10000600000001</c:v>
                </c:pt>
                <c:pt idx="74">
                  <c:v>179.64999399999999</c:v>
                </c:pt>
                <c:pt idx="75">
                  <c:v>178.86999499999999</c:v>
                </c:pt>
                <c:pt idx="76">
                  <c:v>178.779999</c:v>
                </c:pt>
                <c:pt idx="77">
                  <c:v>178.279999</c:v>
                </c:pt>
                <c:pt idx="78">
                  <c:v>181.44000199999999</c:v>
                </c:pt>
                <c:pt idx="79">
                  <c:v>183.779999</c:v>
                </c:pt>
                <c:pt idx="80">
                  <c:v>182.58000200000001</c:v>
                </c:pt>
                <c:pt idx="81">
                  <c:v>193.259995</c:v>
                </c:pt>
                <c:pt idx="82">
                  <c:v>191.490005</c:v>
                </c:pt>
                <c:pt idx="83">
                  <c:v>194.779999</c:v>
                </c:pt>
                <c:pt idx="84">
                  <c:v>193.39999399999999</c:v>
                </c:pt>
                <c:pt idx="85">
                  <c:v>193.029999</c:v>
                </c:pt>
                <c:pt idx="86">
                  <c:v>192.529999</c:v>
                </c:pt>
                <c:pt idx="87">
                  <c:v>195.470001</c:v>
                </c:pt>
                <c:pt idx="88">
                  <c:v>193.88000500000001</c:v>
                </c:pt>
                <c:pt idx="89">
                  <c:v>189.770004</c:v>
                </c:pt>
                <c:pt idx="90">
                  <c:v>189.53999300000001</c:v>
                </c:pt>
                <c:pt idx="91">
                  <c:v>188.64999399999999</c:v>
                </c:pt>
                <c:pt idx="92">
                  <c:v>188.33999600000001</c:v>
                </c:pt>
                <c:pt idx="93">
                  <c:v>181.53999300000001</c:v>
                </c:pt>
                <c:pt idx="94">
                  <c:v>180.729996</c:v>
                </c:pt>
                <c:pt idx="95">
                  <c:v>186.270004</c:v>
                </c:pt>
                <c:pt idx="96">
                  <c:v>186.990005</c:v>
                </c:pt>
                <c:pt idx="97">
                  <c:v>185.300003</c:v>
                </c:pt>
                <c:pt idx="98">
                  <c:v>182.720001</c:v>
                </c:pt>
                <c:pt idx="99">
                  <c:v>184.820007</c:v>
                </c:pt>
                <c:pt idx="100">
                  <c:v>185.320007</c:v>
                </c:pt>
                <c:pt idx="101">
                  <c:v>180.86999499999999</c:v>
                </c:pt>
                <c:pt idx="102">
                  <c:v>181.05999800000001</c:v>
                </c:pt>
                <c:pt idx="103">
                  <c:v>184.30999800000001</c:v>
                </c:pt>
                <c:pt idx="104">
                  <c:v>182.19000199999999</c:v>
                </c:pt>
                <c:pt idx="105">
                  <c:v>183.009995</c:v>
                </c:pt>
                <c:pt idx="106">
                  <c:v>177.470001</c:v>
                </c:pt>
                <c:pt idx="107">
                  <c:v>164.14999399999999</c:v>
                </c:pt>
                <c:pt idx="108">
                  <c:v>167.5</c:v>
                </c:pt>
                <c:pt idx="109">
                  <c:v>168.16999799999999</c:v>
                </c:pt>
                <c:pt idx="110">
                  <c:v>168.33000200000001</c:v>
                </c:pt>
                <c:pt idx="111">
                  <c:v>173.35000600000001</c:v>
                </c:pt>
                <c:pt idx="112">
                  <c:v>174.820007</c:v>
                </c:pt>
                <c:pt idx="113">
                  <c:v>178.10000600000001</c:v>
                </c:pt>
                <c:pt idx="114">
                  <c:v>175.03999300000001</c:v>
                </c:pt>
                <c:pt idx="115">
                  <c:v>177.470001</c:v>
                </c:pt>
                <c:pt idx="116">
                  <c:v>181.33000200000001</c:v>
                </c:pt>
                <c:pt idx="117">
                  <c:v>189.009995</c:v>
                </c:pt>
                <c:pt idx="118">
                  <c:v>188.470001</c:v>
                </c:pt>
                <c:pt idx="119">
                  <c:v>187.479996</c:v>
                </c:pt>
                <c:pt idx="120">
                  <c:v>189.529999</c:v>
                </c:pt>
                <c:pt idx="121">
                  <c:v>191.13999899999999</c:v>
                </c:pt>
                <c:pt idx="122">
                  <c:v>192.60000600000001</c:v>
                </c:pt>
                <c:pt idx="123">
                  <c:v>188.83999600000001</c:v>
                </c:pt>
                <c:pt idx="124">
                  <c:v>187.66000399999999</c:v>
                </c:pt>
                <c:pt idx="125">
                  <c:v>189.5</c:v>
                </c:pt>
                <c:pt idx="126">
                  <c:v>193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394784"/>
        <c:axId val="600392064"/>
      </c:scatterChart>
      <c:valAx>
        <c:axId val="60039478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92064"/>
        <c:crosses val="autoZero"/>
        <c:crossBetween val="midCat"/>
      </c:valAx>
      <c:valAx>
        <c:axId val="60039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9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12445319335081"/>
          <c:y val="0.57949001166520853"/>
          <c:w val="0.2211533245844269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'FB-LR'!$G$2</c:f>
              <c:strCache>
                <c:ptCount val="1"/>
                <c:pt idx="0">
                  <c:v>Actual Prices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'FB-LR'!$F$3:$F$21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'FB-LR'!$G$3:$G$21</c:f>
              <c:numCache>
                <c:formatCode>0.00</c:formatCode>
                <c:ptCount val="19"/>
                <c:pt idx="0">
                  <c:v>193</c:v>
                </c:pt>
                <c:pt idx="1">
                  <c:v>195</c:v>
                </c:pt>
                <c:pt idx="2">
                  <c:v>197.199997</c:v>
                </c:pt>
                <c:pt idx="3">
                  <c:v>196.39999399999999</c:v>
                </c:pt>
                <c:pt idx="4">
                  <c:v>195.759995</c:v>
                </c:pt>
                <c:pt idx="5">
                  <c:v>199.21000699999999</c:v>
                </c:pt>
                <c:pt idx="6">
                  <c:v>202.729996</c:v>
                </c:pt>
                <c:pt idx="7">
                  <c:v>201.229996</c:v>
                </c:pt>
                <c:pt idx="8">
                  <c:v>204.86999499999999</c:v>
                </c:pt>
                <c:pt idx="9">
                  <c:v>203.91000399999999</c:v>
                </c:pt>
                <c:pt idx="10">
                  <c:v>203.83999600000001</c:v>
                </c:pt>
                <c:pt idx="11">
                  <c:v>201.800003</c:v>
                </c:pt>
                <c:pt idx="12">
                  <c:v>200.779999</c:v>
                </c:pt>
                <c:pt idx="13">
                  <c:v>198.36000100000001</c:v>
                </c:pt>
                <c:pt idx="14">
                  <c:v>202.320007</c:v>
                </c:pt>
                <c:pt idx="15">
                  <c:v>202.36000100000001</c:v>
                </c:pt>
                <c:pt idx="16">
                  <c:v>204.66000399999999</c:v>
                </c:pt>
                <c:pt idx="17">
                  <c:v>200.71000699999999</c:v>
                </c:pt>
                <c:pt idx="18">
                  <c:v>199.75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'FB-LR'!$H$2</c:f>
              <c:strCache>
                <c:ptCount val="1"/>
                <c:pt idx="0">
                  <c:v>Predicted Prices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'FB-LR'!$F$3:$F$21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'FB-LR'!$H$3:$H$21</c:f>
              <c:numCache>
                <c:formatCode>_(* #,##0.00_);_(* \(#,##0.00\);_(* "-"??_);_(@_)</c:formatCode>
                <c:ptCount val="19"/>
                <c:pt idx="0">
                  <c:v>192.25610000000052</c:v>
                </c:pt>
                <c:pt idx="1">
                  <c:v>192.5023999999994</c:v>
                </c:pt>
                <c:pt idx="2">
                  <c:v>192.7487000000001</c:v>
                </c:pt>
                <c:pt idx="3">
                  <c:v>193.24129999999968</c:v>
                </c:pt>
                <c:pt idx="4">
                  <c:v>193.98019999999997</c:v>
                </c:pt>
                <c:pt idx="5">
                  <c:v>194.22649999999885</c:v>
                </c:pt>
                <c:pt idx="6">
                  <c:v>194.47279999999955</c:v>
                </c:pt>
                <c:pt idx="7">
                  <c:v>194.71910000000025</c:v>
                </c:pt>
                <c:pt idx="8">
                  <c:v>194.96539999999914</c:v>
                </c:pt>
                <c:pt idx="9">
                  <c:v>195.70429999999942</c:v>
                </c:pt>
                <c:pt idx="10">
                  <c:v>195.95060000000012</c:v>
                </c:pt>
                <c:pt idx="11">
                  <c:v>196.196899999999</c:v>
                </c:pt>
                <c:pt idx="12">
                  <c:v>196.44319999999971</c:v>
                </c:pt>
                <c:pt idx="13">
                  <c:v>196.68950000000041</c:v>
                </c:pt>
                <c:pt idx="14">
                  <c:v>197.42839999999887</c:v>
                </c:pt>
                <c:pt idx="15">
                  <c:v>197.67469999999958</c:v>
                </c:pt>
                <c:pt idx="16">
                  <c:v>197.92100000000028</c:v>
                </c:pt>
                <c:pt idx="17">
                  <c:v>198.16729999999916</c:v>
                </c:pt>
                <c:pt idx="18">
                  <c:v>198.41359999999986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389888"/>
        <c:axId val="600400224"/>
      </c:lineChart>
      <c:dateAx>
        <c:axId val="600389888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00224"/>
        <c:crosses val="autoZero"/>
        <c:auto val="1"/>
        <c:lblOffset val="100"/>
        <c:baseTimeUnit val="days"/>
      </c:dateAx>
      <c:valAx>
        <c:axId val="60040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8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'FB-LR'!$F$35:$F$53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'FB-LR'!$G$35:$G$53</c:f>
              <c:numCache>
                <c:formatCode>0.00</c:formatCode>
                <c:ptCount val="19"/>
                <c:pt idx="0">
                  <c:v>193</c:v>
                </c:pt>
                <c:pt idx="1">
                  <c:v>195</c:v>
                </c:pt>
                <c:pt idx="2">
                  <c:v>197.199997</c:v>
                </c:pt>
                <c:pt idx="3">
                  <c:v>196.39999399999999</c:v>
                </c:pt>
                <c:pt idx="4">
                  <c:v>195.759995</c:v>
                </c:pt>
                <c:pt idx="5">
                  <c:v>199.21000699999999</c:v>
                </c:pt>
                <c:pt idx="6">
                  <c:v>202.729996</c:v>
                </c:pt>
                <c:pt idx="7">
                  <c:v>201.229996</c:v>
                </c:pt>
                <c:pt idx="8">
                  <c:v>204.86999499999999</c:v>
                </c:pt>
                <c:pt idx="9">
                  <c:v>203.91000399999999</c:v>
                </c:pt>
                <c:pt idx="10">
                  <c:v>203.83999600000001</c:v>
                </c:pt>
                <c:pt idx="11">
                  <c:v>201.800003</c:v>
                </c:pt>
                <c:pt idx="12">
                  <c:v>200.779999</c:v>
                </c:pt>
                <c:pt idx="13">
                  <c:v>198.36000100000001</c:v>
                </c:pt>
                <c:pt idx="14">
                  <c:v>202.320007</c:v>
                </c:pt>
                <c:pt idx="15">
                  <c:v>202.36000100000001</c:v>
                </c:pt>
                <c:pt idx="16">
                  <c:v>204.66000399999999</c:v>
                </c:pt>
                <c:pt idx="17">
                  <c:v>200.71000699999999</c:v>
                </c:pt>
                <c:pt idx="18">
                  <c:v>199.75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'FB-LR'!$F$35:$F$53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'FB-LR'!$H$35:$H$53</c:f>
              <c:numCache>
                <c:formatCode>_(* #,##0.00_);_(* \(#,##0.00\);_(* "-"??_);_(@_)</c:formatCode>
                <c:ptCount val="19"/>
                <c:pt idx="0">
                  <c:v>190.05333466666664</c:v>
                </c:pt>
                <c:pt idx="1">
                  <c:v>191.83333333333334</c:v>
                </c:pt>
                <c:pt idx="2">
                  <c:v>193.66666666666666</c:v>
                </c:pt>
                <c:pt idx="3">
                  <c:v>195.06666566666664</c:v>
                </c:pt>
                <c:pt idx="4">
                  <c:v>196.19999700000002</c:v>
                </c:pt>
                <c:pt idx="5">
                  <c:v>196.45332866666664</c:v>
                </c:pt>
                <c:pt idx="6">
                  <c:v>197.123332</c:v>
                </c:pt>
                <c:pt idx="7">
                  <c:v>199.23333266666668</c:v>
                </c:pt>
                <c:pt idx="8">
                  <c:v>201.05666633333331</c:v>
                </c:pt>
                <c:pt idx="9">
                  <c:v>202.94332899999998</c:v>
                </c:pt>
                <c:pt idx="10">
                  <c:v>203.33666500000001</c:v>
                </c:pt>
                <c:pt idx="11">
                  <c:v>204.20666500000002</c:v>
                </c:pt>
                <c:pt idx="12">
                  <c:v>203.18333433333336</c:v>
                </c:pt>
                <c:pt idx="13">
                  <c:v>202.13999933333332</c:v>
                </c:pt>
                <c:pt idx="14">
                  <c:v>200.31333433333336</c:v>
                </c:pt>
                <c:pt idx="15">
                  <c:v>200.48666900000001</c:v>
                </c:pt>
                <c:pt idx="16">
                  <c:v>201.01333633333334</c:v>
                </c:pt>
                <c:pt idx="17">
                  <c:v>203.11333733333333</c:v>
                </c:pt>
                <c:pt idx="18">
                  <c:v>202.57667066666667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388800"/>
        <c:axId val="600395328"/>
      </c:lineChart>
      <c:dateAx>
        <c:axId val="600388800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95328"/>
        <c:crosses val="autoZero"/>
        <c:auto val="1"/>
        <c:lblOffset val="100"/>
        <c:baseTimeUnit val="days"/>
      </c:dateAx>
      <c:valAx>
        <c:axId val="6003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8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'FB-LR'!$F$67:$F$85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'FB-LR'!$G$67:$G$85</c:f>
              <c:numCache>
                <c:formatCode>0.00</c:formatCode>
                <c:ptCount val="19"/>
                <c:pt idx="0">
                  <c:v>193</c:v>
                </c:pt>
                <c:pt idx="1">
                  <c:v>195</c:v>
                </c:pt>
                <c:pt idx="2">
                  <c:v>197.199997</c:v>
                </c:pt>
                <c:pt idx="3">
                  <c:v>196.39999399999999</c:v>
                </c:pt>
                <c:pt idx="4">
                  <c:v>195.759995</c:v>
                </c:pt>
                <c:pt idx="5">
                  <c:v>199.21000699999999</c:v>
                </c:pt>
                <c:pt idx="6">
                  <c:v>202.729996</c:v>
                </c:pt>
                <c:pt idx="7">
                  <c:v>201.229996</c:v>
                </c:pt>
                <c:pt idx="8">
                  <c:v>204.86999499999999</c:v>
                </c:pt>
                <c:pt idx="9">
                  <c:v>203.91000399999999</c:v>
                </c:pt>
                <c:pt idx="10">
                  <c:v>203.83999600000001</c:v>
                </c:pt>
                <c:pt idx="11">
                  <c:v>201.800003</c:v>
                </c:pt>
                <c:pt idx="12">
                  <c:v>200.779999</c:v>
                </c:pt>
                <c:pt idx="13">
                  <c:v>198.36000100000001</c:v>
                </c:pt>
                <c:pt idx="14">
                  <c:v>202.320007</c:v>
                </c:pt>
                <c:pt idx="15">
                  <c:v>202.36000100000001</c:v>
                </c:pt>
                <c:pt idx="16">
                  <c:v>204.66000399999999</c:v>
                </c:pt>
                <c:pt idx="17">
                  <c:v>200.71000699999999</c:v>
                </c:pt>
                <c:pt idx="18">
                  <c:v>199.75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'FB-LR'!$F$67:$F$85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'FB-LR'!$H$67:$H$85</c:f>
              <c:numCache>
                <c:formatCode>_(* #,##0.00_);_(* \(#,##0.00\);_(* "-"??_);_(@_)</c:formatCode>
                <c:ptCount val="19"/>
                <c:pt idx="0">
                  <c:v>192.3</c:v>
                </c:pt>
                <c:pt idx="1">
                  <c:v>192.86</c:v>
                </c:pt>
                <c:pt idx="2">
                  <c:v>194.572</c:v>
                </c:pt>
                <c:pt idx="3">
                  <c:v>196.67439759999999</c:v>
                </c:pt>
                <c:pt idx="4">
                  <c:v>196.45487471999999</c:v>
                </c:pt>
                <c:pt idx="5">
                  <c:v>195.89897094400001</c:v>
                </c:pt>
                <c:pt idx="6">
                  <c:v>198.54779978880001</c:v>
                </c:pt>
                <c:pt idx="7">
                  <c:v>201.89355675776</c:v>
                </c:pt>
                <c:pt idx="8">
                  <c:v>201.362708151552</c:v>
                </c:pt>
                <c:pt idx="9">
                  <c:v>204.1685376303104</c:v>
                </c:pt>
                <c:pt idx="10">
                  <c:v>203.96171072606208</c:v>
                </c:pt>
                <c:pt idx="11">
                  <c:v>203.86433894521244</c:v>
                </c:pt>
                <c:pt idx="12">
                  <c:v>202.21287018904249</c:v>
                </c:pt>
                <c:pt idx="13">
                  <c:v>201.06657323780851</c:v>
                </c:pt>
                <c:pt idx="14">
                  <c:v>198.9013154475617</c:v>
                </c:pt>
                <c:pt idx="15">
                  <c:v>201.63626868951235</c:v>
                </c:pt>
                <c:pt idx="16">
                  <c:v>202.21525453790247</c:v>
                </c:pt>
                <c:pt idx="17">
                  <c:v>204.17105410758049</c:v>
                </c:pt>
                <c:pt idx="18">
                  <c:v>201.4022164215161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396960"/>
        <c:axId val="600389344"/>
      </c:lineChart>
      <c:dateAx>
        <c:axId val="600396960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89344"/>
        <c:crosses val="autoZero"/>
        <c:auto val="1"/>
        <c:lblOffset val="100"/>
        <c:baseTimeUnit val="days"/>
      </c:dateAx>
      <c:valAx>
        <c:axId val="60038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'FB-LR'!$R$33</c:f>
              <c:strCache>
                <c:ptCount val="1"/>
                <c:pt idx="0">
                  <c:v>Predic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'FB-LR'!$Q$34:$Q$53</c:f>
              <c:numCache>
                <c:formatCode>[$-409]d\-mmm\-yy;@</c:formatCode>
                <c:ptCount val="20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</c:numCache>
            </c:numRef>
          </c:cat>
          <c:val>
            <c:numRef>
              <c:f>'FB-LR'!$R$34:$R$53</c:f>
              <c:numCache>
                <c:formatCode>_(* #,##0.00_);_(* \(#,##0.00\);_(* "-"??_);_(@_)</c:formatCode>
                <c:ptCount val="20"/>
                <c:pt idx="0">
                  <c:v>199.89140000000043</c:v>
                </c:pt>
                <c:pt idx="1">
                  <c:v>200.13769999999931</c:v>
                </c:pt>
                <c:pt idx="2">
                  <c:v>200.38400000000001</c:v>
                </c:pt>
                <c:pt idx="3">
                  <c:v>200.6302999999989</c:v>
                </c:pt>
                <c:pt idx="4">
                  <c:v>200.8765999999996</c:v>
                </c:pt>
                <c:pt idx="5">
                  <c:v>201.1229000000003</c:v>
                </c:pt>
                <c:pt idx="6">
                  <c:v>201.36919999999918</c:v>
                </c:pt>
                <c:pt idx="7">
                  <c:v>201.61549999999988</c:v>
                </c:pt>
                <c:pt idx="8">
                  <c:v>201.86179999999877</c:v>
                </c:pt>
                <c:pt idx="9">
                  <c:v>202.10809999999947</c:v>
                </c:pt>
                <c:pt idx="10">
                  <c:v>202.35440000000017</c:v>
                </c:pt>
                <c:pt idx="11">
                  <c:v>202.60069999999905</c:v>
                </c:pt>
                <c:pt idx="12">
                  <c:v>202.84699999999975</c:v>
                </c:pt>
                <c:pt idx="13">
                  <c:v>203.09330000000045</c:v>
                </c:pt>
                <c:pt idx="14">
                  <c:v>203.33959999999934</c:v>
                </c:pt>
                <c:pt idx="15">
                  <c:v>203.58590000000004</c:v>
                </c:pt>
                <c:pt idx="16">
                  <c:v>203.83219999999892</c:v>
                </c:pt>
                <c:pt idx="17">
                  <c:v>204.07849999999962</c:v>
                </c:pt>
                <c:pt idx="18">
                  <c:v>204.32480000000032</c:v>
                </c:pt>
                <c:pt idx="19">
                  <c:v>204.57109999999921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462656"/>
        <c:axId val="532452864"/>
      </c:barChart>
      <c:dateAx>
        <c:axId val="532462656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52864"/>
        <c:crosses val="autoZero"/>
        <c:auto val="1"/>
        <c:lblOffset val="100"/>
        <c:baseTimeUnit val="days"/>
      </c:dateAx>
      <c:valAx>
        <c:axId val="53245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6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0.17171296296296296"/>
          <c:w val="0.76766141732283466"/>
          <c:h val="0.6227161708953047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552734033245845"/>
                  <c:y val="-0.186765820939049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'Google-LR'!$A$2:$A$146</c:f>
              <c:numCache>
                <c:formatCode>[$-409]d\-mmm\-yy;@</c:formatCode>
                <c:ptCount val="145"/>
                <c:pt idx="0">
                  <c:v>43468</c:v>
                </c:pt>
                <c:pt idx="1">
                  <c:v>43469</c:v>
                </c:pt>
                <c:pt idx="2">
                  <c:v>43472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43476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43487</c:v>
                </c:pt>
                <c:pt idx="13">
                  <c:v>43488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43500</c:v>
                </c:pt>
                <c:pt idx="22">
                  <c:v>43501</c:v>
                </c:pt>
                <c:pt idx="23">
                  <c:v>43502</c:v>
                </c:pt>
                <c:pt idx="24">
                  <c:v>43503</c:v>
                </c:pt>
                <c:pt idx="25">
                  <c:v>43504</c:v>
                </c:pt>
                <c:pt idx="26">
                  <c:v>43507</c:v>
                </c:pt>
                <c:pt idx="27">
                  <c:v>43508</c:v>
                </c:pt>
                <c:pt idx="28">
                  <c:v>43509</c:v>
                </c:pt>
                <c:pt idx="29">
                  <c:v>43510</c:v>
                </c:pt>
                <c:pt idx="33">
                  <c:v>43511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43577</c:v>
                </c:pt>
                <c:pt idx="78">
                  <c:v>43578</c:v>
                </c:pt>
                <c:pt idx="79">
                  <c:v>43579</c:v>
                </c:pt>
                <c:pt idx="80">
                  <c:v>43580</c:v>
                </c:pt>
                <c:pt idx="81">
                  <c:v>43581</c:v>
                </c:pt>
                <c:pt idx="82">
                  <c:v>43584</c:v>
                </c:pt>
                <c:pt idx="83">
                  <c:v>43585</c:v>
                </c:pt>
                <c:pt idx="84">
                  <c:v>43586</c:v>
                </c:pt>
                <c:pt idx="85">
                  <c:v>43587</c:v>
                </c:pt>
                <c:pt idx="86">
                  <c:v>43588</c:v>
                </c:pt>
                <c:pt idx="87">
                  <c:v>43591</c:v>
                </c:pt>
                <c:pt idx="88">
                  <c:v>43592</c:v>
                </c:pt>
                <c:pt idx="89">
                  <c:v>43593</c:v>
                </c:pt>
                <c:pt idx="90">
                  <c:v>43594</c:v>
                </c:pt>
                <c:pt idx="91">
                  <c:v>43595</c:v>
                </c:pt>
                <c:pt idx="92">
                  <c:v>43598</c:v>
                </c:pt>
                <c:pt idx="93">
                  <c:v>43599</c:v>
                </c:pt>
                <c:pt idx="94">
                  <c:v>43600</c:v>
                </c:pt>
                <c:pt idx="95">
                  <c:v>43601</c:v>
                </c:pt>
                <c:pt idx="96">
                  <c:v>43602</c:v>
                </c:pt>
                <c:pt idx="97">
                  <c:v>43605</c:v>
                </c:pt>
                <c:pt idx="98">
                  <c:v>43606</c:v>
                </c:pt>
                <c:pt idx="99">
                  <c:v>43607</c:v>
                </c:pt>
                <c:pt idx="100">
                  <c:v>43608</c:v>
                </c:pt>
                <c:pt idx="101">
                  <c:v>43609</c:v>
                </c:pt>
                <c:pt idx="102">
                  <c:v>43613</c:v>
                </c:pt>
                <c:pt idx="103">
                  <c:v>43614</c:v>
                </c:pt>
                <c:pt idx="104">
                  <c:v>43615</c:v>
                </c:pt>
                <c:pt idx="105">
                  <c:v>43616</c:v>
                </c:pt>
                <c:pt idx="106">
                  <c:v>43619</c:v>
                </c:pt>
                <c:pt idx="107">
                  <c:v>43620</c:v>
                </c:pt>
                <c:pt idx="108">
                  <c:v>43621</c:v>
                </c:pt>
                <c:pt idx="109">
                  <c:v>43622</c:v>
                </c:pt>
                <c:pt idx="110">
                  <c:v>43623</c:v>
                </c:pt>
                <c:pt idx="111">
                  <c:v>43626</c:v>
                </c:pt>
                <c:pt idx="112">
                  <c:v>43627</c:v>
                </c:pt>
                <c:pt idx="113">
                  <c:v>43628</c:v>
                </c:pt>
                <c:pt idx="114">
                  <c:v>43629</c:v>
                </c:pt>
                <c:pt idx="115">
                  <c:v>43630</c:v>
                </c:pt>
                <c:pt idx="116">
                  <c:v>43633</c:v>
                </c:pt>
                <c:pt idx="117">
                  <c:v>43634</c:v>
                </c:pt>
                <c:pt idx="118">
                  <c:v>43635</c:v>
                </c:pt>
                <c:pt idx="119">
                  <c:v>43636</c:v>
                </c:pt>
                <c:pt idx="120">
                  <c:v>43637</c:v>
                </c:pt>
                <c:pt idx="121">
                  <c:v>43640</c:v>
                </c:pt>
                <c:pt idx="122">
                  <c:v>43641</c:v>
                </c:pt>
                <c:pt idx="123">
                  <c:v>43642</c:v>
                </c:pt>
                <c:pt idx="124">
                  <c:v>43643</c:v>
                </c:pt>
                <c:pt idx="125">
                  <c:v>43644</c:v>
                </c:pt>
                <c:pt idx="126">
                  <c:v>43647</c:v>
                </c:pt>
                <c:pt idx="127">
                  <c:v>43648</c:v>
                </c:pt>
                <c:pt idx="128">
                  <c:v>43649</c:v>
                </c:pt>
                <c:pt idx="129">
                  <c:v>43651</c:v>
                </c:pt>
                <c:pt idx="130">
                  <c:v>43654</c:v>
                </c:pt>
                <c:pt idx="131">
                  <c:v>43655</c:v>
                </c:pt>
                <c:pt idx="132">
                  <c:v>43656</c:v>
                </c:pt>
                <c:pt idx="133">
                  <c:v>43657</c:v>
                </c:pt>
                <c:pt idx="134">
                  <c:v>43658</c:v>
                </c:pt>
                <c:pt idx="135">
                  <c:v>43661</c:v>
                </c:pt>
                <c:pt idx="136">
                  <c:v>43662</c:v>
                </c:pt>
                <c:pt idx="137">
                  <c:v>43663</c:v>
                </c:pt>
                <c:pt idx="138">
                  <c:v>43664</c:v>
                </c:pt>
                <c:pt idx="139">
                  <c:v>43665</c:v>
                </c:pt>
                <c:pt idx="140">
                  <c:v>43668</c:v>
                </c:pt>
                <c:pt idx="141">
                  <c:v>43669</c:v>
                </c:pt>
                <c:pt idx="142">
                  <c:v>43670</c:v>
                </c:pt>
                <c:pt idx="143">
                  <c:v>43671</c:v>
                </c:pt>
                <c:pt idx="144">
                  <c:v>43672</c:v>
                </c:pt>
              </c:numCache>
            </c:numRef>
          </c:xVal>
          <c:yVal>
            <c:numRef>
              <c:f>'Google-LR'!$B$2:$B$146</c:f>
              <c:numCache>
                <c:formatCode>General</c:formatCode>
                <c:ptCount val="145"/>
                <c:pt idx="0">
                  <c:v>1025.469971</c:v>
                </c:pt>
                <c:pt idx="1">
                  <c:v>1078.0699460000001</c:v>
                </c:pt>
                <c:pt idx="2">
                  <c:v>1075.920044</c:v>
                </c:pt>
                <c:pt idx="3">
                  <c:v>1085.369995</c:v>
                </c:pt>
                <c:pt idx="4">
                  <c:v>1081.650024</c:v>
                </c:pt>
                <c:pt idx="5">
                  <c:v>1078.829956</c:v>
                </c:pt>
                <c:pt idx="6">
                  <c:v>1064.469971</c:v>
                </c:pt>
                <c:pt idx="7">
                  <c:v>1051.51001</c:v>
                </c:pt>
                <c:pt idx="8">
                  <c:v>1086.51001</c:v>
                </c:pt>
                <c:pt idx="9">
                  <c:v>1089.51001</c:v>
                </c:pt>
                <c:pt idx="10">
                  <c:v>1099.119995</c:v>
                </c:pt>
                <c:pt idx="11">
                  <c:v>1107.3000489999999</c:v>
                </c:pt>
                <c:pt idx="12">
                  <c:v>1078.630005</c:v>
                </c:pt>
                <c:pt idx="13">
                  <c:v>1084.410034</c:v>
                </c:pt>
                <c:pt idx="14">
                  <c:v>1084</c:v>
                </c:pt>
                <c:pt idx="15">
                  <c:v>1101.51001</c:v>
                </c:pt>
                <c:pt idx="16">
                  <c:v>1079.8599850000001</c:v>
                </c:pt>
                <c:pt idx="17">
                  <c:v>1070.0600589999999</c:v>
                </c:pt>
                <c:pt idx="18">
                  <c:v>1097.98999</c:v>
                </c:pt>
                <c:pt idx="19">
                  <c:v>1125.8900149999999</c:v>
                </c:pt>
                <c:pt idx="20">
                  <c:v>1118.619995</c:v>
                </c:pt>
                <c:pt idx="21">
                  <c:v>1141.420044</c:v>
                </c:pt>
                <c:pt idx="22">
                  <c:v>1151.869995</c:v>
                </c:pt>
                <c:pt idx="23">
                  <c:v>1122.8900149999999</c:v>
                </c:pt>
                <c:pt idx="24">
                  <c:v>1105.910034</c:v>
                </c:pt>
                <c:pt idx="25">
                  <c:v>1102.380005</c:v>
                </c:pt>
                <c:pt idx="26">
                  <c:v>1102.119995</c:v>
                </c:pt>
                <c:pt idx="27">
                  <c:v>1127.579956</c:v>
                </c:pt>
                <c:pt idx="28">
                  <c:v>1128.630005</c:v>
                </c:pt>
                <c:pt idx="29">
                  <c:v>1129.1999510000001</c:v>
                </c:pt>
                <c:pt idx="33">
                  <c:v>1119.630005</c:v>
                </c:pt>
                <c:pt idx="34">
                  <c:v>1126.51001</c:v>
                </c:pt>
                <c:pt idx="35">
                  <c:v>1120.589966</c:v>
                </c:pt>
                <c:pt idx="36">
                  <c:v>1104.209961</c:v>
                </c:pt>
                <c:pt idx="37">
                  <c:v>1116.5600589999999</c:v>
                </c:pt>
                <c:pt idx="38">
                  <c:v>1117.329956</c:v>
                </c:pt>
                <c:pt idx="39">
                  <c:v>1122.01001</c:v>
                </c:pt>
                <c:pt idx="40">
                  <c:v>1122.8900149999999</c:v>
                </c:pt>
                <c:pt idx="41">
                  <c:v>1126.5500489999999</c:v>
                </c:pt>
                <c:pt idx="42">
                  <c:v>1148.5200199999999</c:v>
                </c:pt>
                <c:pt idx="43">
                  <c:v>1153.420044</c:v>
                </c:pt>
                <c:pt idx="44">
                  <c:v>1169.1899410000001</c:v>
                </c:pt>
                <c:pt idx="45">
                  <c:v>1164.9399410000001</c:v>
                </c:pt>
                <c:pt idx="46">
                  <c:v>1150.849976</c:v>
                </c:pt>
                <c:pt idx="47">
                  <c:v>1149.969971</c:v>
                </c:pt>
                <c:pt idx="48">
                  <c:v>1179.26001</c:v>
                </c:pt>
                <c:pt idx="49">
                  <c:v>1197.25</c:v>
                </c:pt>
                <c:pt idx="50">
                  <c:v>1199.0600589999999</c:v>
                </c:pt>
                <c:pt idx="51">
                  <c:v>1192.530029</c:v>
                </c:pt>
                <c:pt idx="52">
                  <c:v>1190.3000489999999</c:v>
                </c:pt>
                <c:pt idx="53">
                  <c:v>1188.5500489999999</c:v>
                </c:pt>
                <c:pt idx="54">
                  <c:v>1202.459961</c:v>
                </c:pt>
                <c:pt idx="55">
                  <c:v>1226.4300539999999</c:v>
                </c:pt>
                <c:pt idx="56">
                  <c:v>1236.130005</c:v>
                </c:pt>
                <c:pt idx="57">
                  <c:v>1207.650024</c:v>
                </c:pt>
                <c:pt idx="58">
                  <c:v>1197.380005</c:v>
                </c:pt>
                <c:pt idx="59">
                  <c:v>1189.839966</c:v>
                </c:pt>
                <c:pt idx="60">
                  <c:v>1178.01001</c:v>
                </c:pt>
                <c:pt idx="61">
                  <c:v>1172.2700199999999</c:v>
                </c:pt>
                <c:pt idx="62">
                  <c:v>1176.8900149999999</c:v>
                </c:pt>
                <c:pt idx="63">
                  <c:v>1198.9799800000001</c:v>
                </c:pt>
                <c:pt idx="64">
                  <c:v>1205.540039</c:v>
                </c:pt>
                <c:pt idx="65">
                  <c:v>1210.8100589999999</c:v>
                </c:pt>
                <c:pt idx="66">
                  <c:v>1219.4499510000001</c:v>
                </c:pt>
                <c:pt idx="67">
                  <c:v>1211.4499510000001</c:v>
                </c:pt>
                <c:pt idx="68">
                  <c:v>1208.280029</c:v>
                </c:pt>
                <c:pt idx="69">
                  <c:v>1202.6899410000001</c:v>
                </c:pt>
                <c:pt idx="70">
                  <c:v>1206.4499510000001</c:v>
                </c:pt>
                <c:pt idx="71">
                  <c:v>1209.589966</c:v>
                </c:pt>
                <c:pt idx="72">
                  <c:v>1222.7299800000001</c:v>
                </c:pt>
                <c:pt idx="73">
                  <c:v>1226.530029</c:v>
                </c:pt>
                <c:pt idx="74">
                  <c:v>1231.910034</c:v>
                </c:pt>
                <c:pt idx="75">
                  <c:v>1240.1400149999999</c:v>
                </c:pt>
                <c:pt idx="76">
                  <c:v>1241.469971</c:v>
                </c:pt>
                <c:pt idx="77">
                  <c:v>1253.76001</c:v>
                </c:pt>
                <c:pt idx="78">
                  <c:v>1270.589966</c:v>
                </c:pt>
                <c:pt idx="79">
                  <c:v>1260.0500489999999</c:v>
                </c:pt>
                <c:pt idx="80">
                  <c:v>1267.339966</c:v>
                </c:pt>
                <c:pt idx="81">
                  <c:v>1277.420044</c:v>
                </c:pt>
                <c:pt idx="82">
                  <c:v>1296.1999510000001</c:v>
                </c:pt>
                <c:pt idx="83">
                  <c:v>1198.959961</c:v>
                </c:pt>
                <c:pt idx="84">
                  <c:v>1173.3199460000001</c:v>
                </c:pt>
                <c:pt idx="85">
                  <c:v>1166.51001</c:v>
                </c:pt>
                <c:pt idx="86">
                  <c:v>1189.5500489999999</c:v>
                </c:pt>
                <c:pt idx="87">
                  <c:v>1193.459961</c:v>
                </c:pt>
                <c:pt idx="88">
                  <c:v>1178.8599850000001</c:v>
                </c:pt>
                <c:pt idx="89">
                  <c:v>1170.780029</c:v>
                </c:pt>
                <c:pt idx="90">
                  <c:v>1167.969971</c:v>
                </c:pt>
                <c:pt idx="91">
                  <c:v>1167.6400149999999</c:v>
                </c:pt>
                <c:pt idx="92">
                  <c:v>1136.589966</c:v>
                </c:pt>
                <c:pt idx="93">
                  <c:v>1124.8599850000001</c:v>
                </c:pt>
                <c:pt idx="94">
                  <c:v>1170.8000489999999</c:v>
                </c:pt>
                <c:pt idx="95">
                  <c:v>1184.5</c:v>
                </c:pt>
                <c:pt idx="96">
                  <c:v>1168.780029</c:v>
                </c:pt>
                <c:pt idx="97">
                  <c:v>1144.660034</c:v>
                </c:pt>
                <c:pt idx="98">
                  <c:v>1154.4399410000001</c:v>
                </c:pt>
                <c:pt idx="99">
                  <c:v>1155.849976</c:v>
                </c:pt>
                <c:pt idx="100">
                  <c:v>1145.339966</c:v>
                </c:pt>
                <c:pt idx="101">
                  <c:v>1138.6099850000001</c:v>
                </c:pt>
                <c:pt idx="102">
                  <c:v>1139.5600589999999</c:v>
                </c:pt>
                <c:pt idx="103">
                  <c:v>1119.9399410000001</c:v>
                </c:pt>
                <c:pt idx="104">
                  <c:v>1121.410034</c:v>
                </c:pt>
                <c:pt idx="105">
                  <c:v>1106.5</c:v>
                </c:pt>
                <c:pt idx="106">
                  <c:v>1038.73999</c:v>
                </c:pt>
                <c:pt idx="107">
                  <c:v>1054.48999</c:v>
                </c:pt>
                <c:pt idx="108">
                  <c:v>1044.6400149999999</c:v>
                </c:pt>
                <c:pt idx="109">
                  <c:v>1047.76001</c:v>
                </c:pt>
                <c:pt idx="110">
                  <c:v>1068.369995</c:v>
                </c:pt>
                <c:pt idx="111">
                  <c:v>1082.76001</c:v>
                </c:pt>
                <c:pt idx="112">
                  <c:v>1081.040039</c:v>
                </c:pt>
                <c:pt idx="113">
                  <c:v>1079.099976</c:v>
                </c:pt>
                <c:pt idx="114">
                  <c:v>1091.01001</c:v>
                </c:pt>
                <c:pt idx="115">
                  <c:v>1086.3000489999999</c:v>
                </c:pt>
                <c:pt idx="116">
                  <c:v>1093.8900149999999</c:v>
                </c:pt>
                <c:pt idx="117">
                  <c:v>1105.23999</c:v>
                </c:pt>
                <c:pt idx="118">
                  <c:v>1104.51001</c:v>
                </c:pt>
                <c:pt idx="119">
                  <c:v>1113.1999510000001</c:v>
                </c:pt>
                <c:pt idx="120">
                  <c:v>1125.369995</c:v>
                </c:pt>
                <c:pt idx="121">
                  <c:v>1116.6999510000001</c:v>
                </c:pt>
                <c:pt idx="122">
                  <c:v>1087.579956</c:v>
                </c:pt>
                <c:pt idx="123">
                  <c:v>1080.3199460000001</c:v>
                </c:pt>
                <c:pt idx="124">
                  <c:v>1076.630005</c:v>
                </c:pt>
                <c:pt idx="125">
                  <c:v>1082.8000489999999</c:v>
                </c:pt>
                <c:pt idx="126">
                  <c:v>1100</c:v>
                </c:pt>
                <c:pt idx="127">
                  <c:v>1112.599976</c:v>
                </c:pt>
                <c:pt idx="128">
                  <c:v>1122.98999</c:v>
                </c:pt>
                <c:pt idx="129">
                  <c:v>1132.670044</c:v>
                </c:pt>
                <c:pt idx="130">
                  <c:v>1116.790039</c:v>
                </c:pt>
                <c:pt idx="131">
                  <c:v>1124.290039</c:v>
                </c:pt>
                <c:pt idx="132">
                  <c:v>1140.910034</c:v>
                </c:pt>
                <c:pt idx="133">
                  <c:v>1144.079956</c:v>
                </c:pt>
                <c:pt idx="134">
                  <c:v>1145.339966</c:v>
                </c:pt>
                <c:pt idx="135">
                  <c:v>1150.51001</c:v>
                </c:pt>
                <c:pt idx="136">
                  <c:v>1153.459961</c:v>
                </c:pt>
                <c:pt idx="137">
                  <c:v>1146.73999</c:v>
                </c:pt>
                <c:pt idx="138">
                  <c:v>1147.23999</c:v>
                </c:pt>
                <c:pt idx="139">
                  <c:v>1131.5500489999999</c:v>
                </c:pt>
                <c:pt idx="140">
                  <c:v>1139.209961</c:v>
                </c:pt>
                <c:pt idx="141">
                  <c:v>1148.0500489999999</c:v>
                </c:pt>
                <c:pt idx="142">
                  <c:v>1139.7299800000001</c:v>
                </c:pt>
                <c:pt idx="143">
                  <c:v>1135.9399410000001</c:v>
                </c:pt>
                <c:pt idx="144">
                  <c:v>1245.219971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448512"/>
        <c:axId val="532451232"/>
      </c:scatterChart>
      <c:valAx>
        <c:axId val="53244851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51232"/>
        <c:crosses val="autoZero"/>
        <c:crossBetween val="midCat"/>
      </c:valAx>
      <c:valAx>
        <c:axId val="53245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48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170778652668422"/>
          <c:y val="0.57023075240594923"/>
          <c:w val="0.2399588801399825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'Google-LR'!$G$2</c:f>
              <c:strCache>
                <c:ptCount val="1"/>
                <c:pt idx="0">
                  <c:v>Actual Prices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'Google-LR'!$F$3:$F$21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'Google-LR'!$G$3:$G$21</c:f>
              <c:numCache>
                <c:formatCode>General</c:formatCode>
                <c:ptCount val="19"/>
                <c:pt idx="0">
                  <c:v>1100</c:v>
                </c:pt>
                <c:pt idx="1">
                  <c:v>1112.599976</c:v>
                </c:pt>
                <c:pt idx="2">
                  <c:v>1122.98999</c:v>
                </c:pt>
                <c:pt idx="3">
                  <c:v>1132.670044</c:v>
                </c:pt>
                <c:pt idx="4">
                  <c:v>1116.790039</c:v>
                </c:pt>
                <c:pt idx="5">
                  <c:v>1124.290039</c:v>
                </c:pt>
                <c:pt idx="6">
                  <c:v>1140.910034</c:v>
                </c:pt>
                <c:pt idx="7">
                  <c:v>1144.079956</c:v>
                </c:pt>
                <c:pt idx="8">
                  <c:v>1145.339966</c:v>
                </c:pt>
                <c:pt idx="9">
                  <c:v>1150.51001</c:v>
                </c:pt>
                <c:pt idx="10">
                  <c:v>1153.459961</c:v>
                </c:pt>
                <c:pt idx="11">
                  <c:v>1146.73999</c:v>
                </c:pt>
                <c:pt idx="12">
                  <c:v>1147.23999</c:v>
                </c:pt>
                <c:pt idx="13">
                  <c:v>1131.5500489999999</c:v>
                </c:pt>
                <c:pt idx="14">
                  <c:v>1139.209961</c:v>
                </c:pt>
                <c:pt idx="15">
                  <c:v>1148.0500489999999</c:v>
                </c:pt>
                <c:pt idx="16">
                  <c:v>1139.7299800000001</c:v>
                </c:pt>
                <c:pt idx="17">
                  <c:v>1135.9399410000001</c:v>
                </c:pt>
                <c:pt idx="18">
                  <c:v>1245.219971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'Google-LR'!$H$2</c:f>
              <c:strCache>
                <c:ptCount val="1"/>
                <c:pt idx="0">
                  <c:v>Predicted Prices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'Google-LR'!$F$3:$F$21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'Google-LR'!$H$3:$H$21</c:f>
              <c:numCache>
                <c:formatCode>_(* #,##0.00_);_(* \(#,##0.00\);_(* "-"??_);_(@_)</c:formatCode>
                <c:ptCount val="19"/>
                <c:pt idx="0">
                  <c:v>1150.3888999999999</c:v>
                </c:pt>
                <c:pt idx="1">
                  <c:v>1150.4776000000002</c:v>
                </c:pt>
                <c:pt idx="2">
                  <c:v>1150.5663</c:v>
                </c:pt>
                <c:pt idx="3">
                  <c:v>1150.7437</c:v>
                </c:pt>
                <c:pt idx="4">
                  <c:v>1151.0098000000003</c:v>
                </c:pt>
                <c:pt idx="5">
                  <c:v>1151.0985000000001</c:v>
                </c:pt>
                <c:pt idx="6">
                  <c:v>1151.1872000000003</c:v>
                </c:pt>
                <c:pt idx="7">
                  <c:v>1151.2759000000001</c:v>
                </c:pt>
                <c:pt idx="8">
                  <c:v>1151.3646000000003</c:v>
                </c:pt>
                <c:pt idx="9">
                  <c:v>1151.6307000000002</c:v>
                </c:pt>
                <c:pt idx="10">
                  <c:v>1151.7194</c:v>
                </c:pt>
                <c:pt idx="11">
                  <c:v>1151.8081000000002</c:v>
                </c:pt>
                <c:pt idx="12">
                  <c:v>1151.8968</c:v>
                </c:pt>
                <c:pt idx="13">
                  <c:v>1151.9855000000002</c:v>
                </c:pt>
                <c:pt idx="14">
                  <c:v>1152.2516000000001</c:v>
                </c:pt>
                <c:pt idx="15">
                  <c:v>1152.3403000000003</c:v>
                </c:pt>
                <c:pt idx="16">
                  <c:v>1152.4290000000001</c:v>
                </c:pt>
                <c:pt idx="17">
                  <c:v>1152.5177000000003</c:v>
                </c:pt>
                <c:pt idx="18">
                  <c:v>1152.6064000000001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390976"/>
        <c:axId val="600397504"/>
      </c:lineChart>
      <c:dateAx>
        <c:axId val="600390976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97504"/>
        <c:crosses val="autoZero"/>
        <c:auto val="1"/>
        <c:lblOffset val="100"/>
        <c:baseTimeUnit val="days"/>
      </c:dateAx>
      <c:valAx>
        <c:axId val="60039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9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'Google-LR'!$F$36:$F$54</c:f>
              <c:numCache>
                <c:formatCode>[$-409]d\-mmm\-yy;@</c:formatCode>
                <c:ptCount val="19"/>
                <c:pt idx="0">
                  <c:v>43648</c:v>
                </c:pt>
                <c:pt idx="1">
                  <c:v>43649</c:v>
                </c:pt>
                <c:pt idx="2">
                  <c:v>43651</c:v>
                </c:pt>
                <c:pt idx="3">
                  <c:v>43654</c:v>
                </c:pt>
                <c:pt idx="4">
                  <c:v>43655</c:v>
                </c:pt>
                <c:pt idx="5">
                  <c:v>43656</c:v>
                </c:pt>
                <c:pt idx="6">
                  <c:v>43657</c:v>
                </c:pt>
                <c:pt idx="7">
                  <c:v>43658</c:v>
                </c:pt>
                <c:pt idx="8">
                  <c:v>43661</c:v>
                </c:pt>
                <c:pt idx="9">
                  <c:v>43662</c:v>
                </c:pt>
                <c:pt idx="10">
                  <c:v>43663</c:v>
                </c:pt>
                <c:pt idx="11">
                  <c:v>43664</c:v>
                </c:pt>
                <c:pt idx="12">
                  <c:v>43665</c:v>
                </c:pt>
                <c:pt idx="13">
                  <c:v>43668</c:v>
                </c:pt>
                <c:pt idx="14">
                  <c:v>43669</c:v>
                </c:pt>
                <c:pt idx="15">
                  <c:v>43670</c:v>
                </c:pt>
                <c:pt idx="16">
                  <c:v>43671</c:v>
                </c:pt>
                <c:pt idx="17">
                  <c:v>43672</c:v>
                </c:pt>
              </c:numCache>
            </c:numRef>
          </c:cat>
          <c:val>
            <c:numRef>
              <c:f>'Google-LR'!$G$36:$G$54</c:f>
              <c:numCache>
                <c:formatCode>General</c:formatCode>
                <c:ptCount val="19"/>
                <c:pt idx="0">
                  <c:v>1112.599976</c:v>
                </c:pt>
                <c:pt idx="1">
                  <c:v>1122.98999</c:v>
                </c:pt>
                <c:pt idx="2">
                  <c:v>1132.670044</c:v>
                </c:pt>
                <c:pt idx="3">
                  <c:v>1116.790039</c:v>
                </c:pt>
                <c:pt idx="4">
                  <c:v>1124.290039</c:v>
                </c:pt>
                <c:pt idx="5">
                  <c:v>1140.910034</c:v>
                </c:pt>
                <c:pt idx="6">
                  <c:v>1144.079956</c:v>
                </c:pt>
                <c:pt idx="7">
                  <c:v>1145.339966</c:v>
                </c:pt>
                <c:pt idx="8">
                  <c:v>1150.51001</c:v>
                </c:pt>
                <c:pt idx="9">
                  <c:v>1153.459961</c:v>
                </c:pt>
                <c:pt idx="10">
                  <c:v>1146.73999</c:v>
                </c:pt>
                <c:pt idx="11">
                  <c:v>1147.23999</c:v>
                </c:pt>
                <c:pt idx="12">
                  <c:v>1131.5500489999999</c:v>
                </c:pt>
                <c:pt idx="13">
                  <c:v>1139.209961</c:v>
                </c:pt>
                <c:pt idx="14">
                  <c:v>1148.0500489999999</c:v>
                </c:pt>
                <c:pt idx="15">
                  <c:v>1139.7299800000001</c:v>
                </c:pt>
                <c:pt idx="16">
                  <c:v>1135.9399410000001</c:v>
                </c:pt>
                <c:pt idx="17">
                  <c:v>1245.219971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'Google-LR'!$F$36:$F$54</c:f>
              <c:numCache>
                <c:formatCode>[$-409]d\-mmm\-yy;@</c:formatCode>
                <c:ptCount val="19"/>
                <c:pt idx="0">
                  <c:v>43648</c:v>
                </c:pt>
                <c:pt idx="1">
                  <c:v>43649</c:v>
                </c:pt>
                <c:pt idx="2">
                  <c:v>43651</c:v>
                </c:pt>
                <c:pt idx="3">
                  <c:v>43654</c:v>
                </c:pt>
                <c:pt idx="4">
                  <c:v>43655</c:v>
                </c:pt>
                <c:pt idx="5">
                  <c:v>43656</c:v>
                </c:pt>
                <c:pt idx="6">
                  <c:v>43657</c:v>
                </c:pt>
                <c:pt idx="7">
                  <c:v>43658</c:v>
                </c:pt>
                <c:pt idx="8">
                  <c:v>43661</c:v>
                </c:pt>
                <c:pt idx="9">
                  <c:v>43662</c:v>
                </c:pt>
                <c:pt idx="10">
                  <c:v>43663</c:v>
                </c:pt>
                <c:pt idx="11">
                  <c:v>43664</c:v>
                </c:pt>
                <c:pt idx="12">
                  <c:v>43665</c:v>
                </c:pt>
                <c:pt idx="13">
                  <c:v>43668</c:v>
                </c:pt>
                <c:pt idx="14">
                  <c:v>43669</c:v>
                </c:pt>
                <c:pt idx="15">
                  <c:v>43670</c:v>
                </c:pt>
                <c:pt idx="16">
                  <c:v>43671</c:v>
                </c:pt>
                <c:pt idx="17">
                  <c:v>43672</c:v>
                </c:pt>
              </c:numCache>
            </c:numRef>
          </c:cat>
          <c:val>
            <c:numRef>
              <c:f>'Google-LR'!$H$36:$H$54</c:f>
              <c:numCache>
                <c:formatCode>_(* #,##0.00_);_(* \(#,##0.00\);_(* "-"??_);_(@_)</c:formatCode>
                <c:ptCount val="19"/>
                <c:pt idx="0">
                  <c:v>1160.3866373333333</c:v>
                </c:pt>
                <c:pt idx="1">
                  <c:v>1152.6066490000001</c:v>
                </c:pt>
                <c:pt idx="2">
                  <c:v>1111.8633219999999</c:v>
                </c:pt>
                <c:pt idx="3">
                  <c:v>1122.7533366666667</c:v>
                </c:pt>
                <c:pt idx="4">
                  <c:v>1124.1500243333332</c:v>
                </c:pt>
                <c:pt idx="5">
                  <c:v>1124.583374</c:v>
                </c:pt>
                <c:pt idx="6">
                  <c:v>1127.3300373333334</c:v>
                </c:pt>
                <c:pt idx="7">
                  <c:v>1136.4266763333333</c:v>
                </c:pt>
                <c:pt idx="8">
                  <c:v>1143.4433186666668</c:v>
                </c:pt>
                <c:pt idx="9">
                  <c:v>1146.6433106666666</c:v>
                </c:pt>
                <c:pt idx="10">
                  <c:v>1149.7699789999999</c:v>
                </c:pt>
                <c:pt idx="11">
                  <c:v>1150.2366536666666</c:v>
                </c:pt>
                <c:pt idx="12">
                  <c:v>1149.146647</c:v>
                </c:pt>
                <c:pt idx="13">
                  <c:v>1141.843343</c:v>
                </c:pt>
                <c:pt idx="14">
                  <c:v>1139.3333333333333</c:v>
                </c:pt>
                <c:pt idx="15">
                  <c:v>1139.603353</c:v>
                </c:pt>
                <c:pt idx="16">
                  <c:v>1142.3299966666666</c:v>
                </c:pt>
                <c:pt idx="17">
                  <c:v>1141.23999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396416"/>
        <c:axId val="600402400"/>
      </c:lineChart>
      <c:dateAx>
        <c:axId val="600396416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02400"/>
        <c:crosses val="autoZero"/>
        <c:auto val="1"/>
        <c:lblOffset val="100"/>
        <c:baseTimeUnit val="days"/>
      </c:dateAx>
      <c:valAx>
        <c:axId val="60040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39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'Google-LR'!$F$67:$F$85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'Google-LR'!$G$67:$G$85</c:f>
              <c:numCache>
                <c:formatCode>General</c:formatCode>
                <c:ptCount val="19"/>
                <c:pt idx="0">
                  <c:v>1100</c:v>
                </c:pt>
                <c:pt idx="1">
                  <c:v>1112.599976</c:v>
                </c:pt>
                <c:pt idx="2">
                  <c:v>1122.98999</c:v>
                </c:pt>
                <c:pt idx="3">
                  <c:v>1132.670044</c:v>
                </c:pt>
                <c:pt idx="4">
                  <c:v>1116.790039</c:v>
                </c:pt>
                <c:pt idx="5">
                  <c:v>1124.290039</c:v>
                </c:pt>
                <c:pt idx="6">
                  <c:v>1140.910034</c:v>
                </c:pt>
                <c:pt idx="7">
                  <c:v>1144.079956</c:v>
                </c:pt>
                <c:pt idx="8">
                  <c:v>1145.339966</c:v>
                </c:pt>
                <c:pt idx="9">
                  <c:v>1150.51001</c:v>
                </c:pt>
                <c:pt idx="10">
                  <c:v>1153.459961</c:v>
                </c:pt>
                <c:pt idx="11">
                  <c:v>1146.73999</c:v>
                </c:pt>
                <c:pt idx="12">
                  <c:v>1147.23999</c:v>
                </c:pt>
                <c:pt idx="13">
                  <c:v>1131.5500489999999</c:v>
                </c:pt>
                <c:pt idx="14">
                  <c:v>1139.209961</c:v>
                </c:pt>
                <c:pt idx="15">
                  <c:v>1148.0500489999999</c:v>
                </c:pt>
                <c:pt idx="16">
                  <c:v>1139.7299800000001</c:v>
                </c:pt>
                <c:pt idx="17">
                  <c:v>1135.9399410000001</c:v>
                </c:pt>
                <c:pt idx="18">
                  <c:v>1245.219971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'Google-LR'!$F$67:$F$85</c:f>
              <c:numCache>
                <c:formatCode>[$-409]d\-mmm\-yy;@</c:formatCode>
                <c:ptCount val="19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</c:numCache>
            </c:numRef>
          </c:cat>
          <c:val>
            <c:numRef>
              <c:f>'Google-LR'!$H$67:$H$85</c:f>
              <c:numCache>
                <c:formatCode>_(* #,##0.00_);_(* \(#,##0.00\);_(* "-"??_);_(@_)</c:formatCode>
                <c:ptCount val="19"/>
                <c:pt idx="0">
                  <c:v>1179.6519883999999</c:v>
                </c:pt>
                <c:pt idx="1">
                  <c:v>1147.7911930400001</c:v>
                </c:pt>
                <c:pt idx="2">
                  <c:v>1133.7147062240001</c:v>
                </c:pt>
                <c:pt idx="3">
                  <c:v>1129.4248197344</c:v>
                </c:pt>
                <c:pt idx="4">
                  <c:v>1130.72290944064</c:v>
                </c:pt>
                <c:pt idx="5">
                  <c:v>1125.1497612643841</c:v>
                </c:pt>
                <c:pt idx="6">
                  <c:v>1124.8058723586305</c:v>
                </c:pt>
                <c:pt idx="7">
                  <c:v>1131.2475370151783</c:v>
                </c:pt>
                <c:pt idx="8">
                  <c:v>1136.380504609107</c:v>
                </c:pt>
                <c:pt idx="9">
                  <c:v>1139.9642891654642</c:v>
                </c:pt>
                <c:pt idx="10">
                  <c:v>1144.1825774992785</c:v>
                </c:pt>
                <c:pt idx="11">
                  <c:v>1147.8935308995672</c:v>
                </c:pt>
                <c:pt idx="12">
                  <c:v>1147.4321145397403</c:v>
                </c:pt>
                <c:pt idx="13">
                  <c:v>1147.3552647238441</c:v>
                </c:pt>
                <c:pt idx="14">
                  <c:v>1141.0331784343064</c:v>
                </c:pt>
                <c:pt idx="15">
                  <c:v>1140.3038914605838</c:v>
                </c:pt>
                <c:pt idx="16">
                  <c:v>1143.4023544763502</c:v>
                </c:pt>
                <c:pt idx="17">
                  <c:v>1141.93340468581</c:v>
                </c:pt>
                <c:pt idx="18">
                  <c:v>1139.5360192114861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51776"/>
        <c:axId val="532463200"/>
      </c:lineChart>
      <c:dateAx>
        <c:axId val="532451776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63200"/>
        <c:crosses val="autoZero"/>
        <c:auto val="1"/>
        <c:lblOffset val="100"/>
        <c:baseTimeUnit val="days"/>
      </c:dateAx>
      <c:valAx>
        <c:axId val="5324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5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Regression model based one 7 moths historical data</a:t>
            </a:r>
          </a:p>
        </c:rich>
      </c:tx>
      <c:layout>
        <c:manualLayout>
          <c:xMode val="edge"/>
          <c:yMode val="edge"/>
          <c:x val="9.9805564304461969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0.17171296296296296"/>
          <c:w val="0.77543241469816271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'AMZN-LR'!$B$1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803380577427821"/>
                  <c:y val="-0.117548483522892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'AMZN-LR'!$A$2:$A$146</c:f>
              <c:numCache>
                <c:formatCode>[$-409]d\-mmm\-yy;@</c:formatCode>
                <c:ptCount val="14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43577</c:v>
                </c:pt>
                <c:pt idx="79">
                  <c:v>43578</c:v>
                </c:pt>
                <c:pt idx="80">
                  <c:v>43579</c:v>
                </c:pt>
                <c:pt idx="81">
                  <c:v>43580</c:v>
                </c:pt>
                <c:pt idx="82">
                  <c:v>43581</c:v>
                </c:pt>
                <c:pt idx="83">
                  <c:v>43584</c:v>
                </c:pt>
                <c:pt idx="84">
                  <c:v>43585</c:v>
                </c:pt>
                <c:pt idx="85">
                  <c:v>43586</c:v>
                </c:pt>
                <c:pt idx="86">
                  <c:v>43587</c:v>
                </c:pt>
                <c:pt idx="87">
                  <c:v>43588</c:v>
                </c:pt>
                <c:pt idx="88">
                  <c:v>43591</c:v>
                </c:pt>
                <c:pt idx="89">
                  <c:v>43592</c:v>
                </c:pt>
                <c:pt idx="90">
                  <c:v>43593</c:v>
                </c:pt>
                <c:pt idx="91">
                  <c:v>43594</c:v>
                </c:pt>
                <c:pt idx="92">
                  <c:v>43595</c:v>
                </c:pt>
                <c:pt idx="93">
                  <c:v>43598</c:v>
                </c:pt>
                <c:pt idx="94">
                  <c:v>43599</c:v>
                </c:pt>
                <c:pt idx="95">
                  <c:v>43600</c:v>
                </c:pt>
                <c:pt idx="96">
                  <c:v>43601</c:v>
                </c:pt>
                <c:pt idx="97">
                  <c:v>43602</c:v>
                </c:pt>
                <c:pt idx="98">
                  <c:v>43605</c:v>
                </c:pt>
                <c:pt idx="99">
                  <c:v>43606</c:v>
                </c:pt>
                <c:pt idx="100">
                  <c:v>43607</c:v>
                </c:pt>
                <c:pt idx="101">
                  <c:v>43608</c:v>
                </c:pt>
                <c:pt idx="102">
                  <c:v>43609</c:v>
                </c:pt>
                <c:pt idx="103">
                  <c:v>43613</c:v>
                </c:pt>
                <c:pt idx="104">
                  <c:v>43614</c:v>
                </c:pt>
                <c:pt idx="105">
                  <c:v>43615</c:v>
                </c:pt>
                <c:pt idx="106">
                  <c:v>43616</c:v>
                </c:pt>
                <c:pt idx="107">
                  <c:v>43619</c:v>
                </c:pt>
                <c:pt idx="108">
                  <c:v>43620</c:v>
                </c:pt>
                <c:pt idx="109">
                  <c:v>43621</c:v>
                </c:pt>
                <c:pt idx="110">
                  <c:v>43622</c:v>
                </c:pt>
                <c:pt idx="111">
                  <c:v>43623</c:v>
                </c:pt>
                <c:pt idx="112">
                  <c:v>43626</c:v>
                </c:pt>
                <c:pt idx="113">
                  <c:v>43627</c:v>
                </c:pt>
                <c:pt idx="114">
                  <c:v>43628</c:v>
                </c:pt>
                <c:pt idx="115">
                  <c:v>43629</c:v>
                </c:pt>
                <c:pt idx="116">
                  <c:v>43630</c:v>
                </c:pt>
                <c:pt idx="117">
                  <c:v>43633</c:v>
                </c:pt>
                <c:pt idx="118">
                  <c:v>43634</c:v>
                </c:pt>
                <c:pt idx="119">
                  <c:v>43635</c:v>
                </c:pt>
                <c:pt idx="120">
                  <c:v>43636</c:v>
                </c:pt>
                <c:pt idx="121">
                  <c:v>43637</c:v>
                </c:pt>
                <c:pt idx="122">
                  <c:v>43640</c:v>
                </c:pt>
                <c:pt idx="123">
                  <c:v>43641</c:v>
                </c:pt>
                <c:pt idx="124">
                  <c:v>43642</c:v>
                </c:pt>
                <c:pt idx="125">
                  <c:v>43643</c:v>
                </c:pt>
                <c:pt idx="126">
                  <c:v>43644</c:v>
                </c:pt>
              </c:numCache>
            </c:numRef>
          </c:xVal>
          <c:yVal>
            <c:numRef>
              <c:f>'AMZN-LR'!$B$2:$B$146</c:f>
              <c:numCache>
                <c:formatCode>General</c:formatCode>
                <c:ptCount val="145"/>
                <c:pt idx="0">
                  <c:v>1539.130005</c:v>
                </c:pt>
                <c:pt idx="1">
                  <c:v>1500.280029</c:v>
                </c:pt>
                <c:pt idx="2">
                  <c:v>1575.3900149999999</c:v>
                </c:pt>
                <c:pt idx="3">
                  <c:v>1629.51001</c:v>
                </c:pt>
                <c:pt idx="4">
                  <c:v>1656.579956</c:v>
                </c:pt>
                <c:pt idx="5">
                  <c:v>1659.420044</c:v>
                </c:pt>
                <c:pt idx="6">
                  <c:v>1656.219971</c:v>
                </c:pt>
                <c:pt idx="7">
                  <c:v>1640.5600589999999</c:v>
                </c:pt>
                <c:pt idx="8">
                  <c:v>1617.209961</c:v>
                </c:pt>
                <c:pt idx="9">
                  <c:v>1674.5600589999999</c:v>
                </c:pt>
                <c:pt idx="10">
                  <c:v>1683.780029</c:v>
                </c:pt>
                <c:pt idx="11">
                  <c:v>1693.219971</c:v>
                </c:pt>
                <c:pt idx="12">
                  <c:v>1696.1999510000001</c:v>
                </c:pt>
                <c:pt idx="13">
                  <c:v>1632.170044</c:v>
                </c:pt>
                <c:pt idx="14">
                  <c:v>1640.0200199999999</c:v>
                </c:pt>
                <c:pt idx="15">
                  <c:v>1654.9300539999999</c:v>
                </c:pt>
                <c:pt idx="16">
                  <c:v>1670.5699460000001</c:v>
                </c:pt>
                <c:pt idx="17">
                  <c:v>1637.8900149999999</c:v>
                </c:pt>
                <c:pt idx="18">
                  <c:v>1593.880005</c:v>
                </c:pt>
                <c:pt idx="19">
                  <c:v>1670.4300539999999</c:v>
                </c:pt>
                <c:pt idx="20">
                  <c:v>1718.7299800000001</c:v>
                </c:pt>
                <c:pt idx="21">
                  <c:v>1626.2299800000001</c:v>
                </c:pt>
                <c:pt idx="22">
                  <c:v>1633.3100589999999</c:v>
                </c:pt>
                <c:pt idx="23">
                  <c:v>1658.8100589999999</c:v>
                </c:pt>
                <c:pt idx="24">
                  <c:v>1640.26001</c:v>
                </c:pt>
                <c:pt idx="25">
                  <c:v>1614.369995</c:v>
                </c:pt>
                <c:pt idx="26">
                  <c:v>1588.219971</c:v>
                </c:pt>
                <c:pt idx="27">
                  <c:v>1591</c:v>
                </c:pt>
                <c:pt idx="28">
                  <c:v>1638.01001</c:v>
                </c:pt>
                <c:pt idx="29">
                  <c:v>1640</c:v>
                </c:pt>
                <c:pt idx="30">
                  <c:v>1622.650024</c:v>
                </c:pt>
                <c:pt idx="31">
                  <c:v>1607.9499510000001</c:v>
                </c:pt>
                <c:pt idx="32">
                  <c:v>1627.579956</c:v>
                </c:pt>
                <c:pt idx="33">
                  <c:v>1622.099976</c:v>
                </c:pt>
                <c:pt idx="34">
                  <c:v>1619.4399410000001</c:v>
                </c:pt>
                <c:pt idx="35">
                  <c:v>1631.5600589999999</c:v>
                </c:pt>
                <c:pt idx="36">
                  <c:v>1633</c:v>
                </c:pt>
                <c:pt idx="37">
                  <c:v>1636.400024</c:v>
                </c:pt>
                <c:pt idx="38">
                  <c:v>1641.089966</c:v>
                </c:pt>
                <c:pt idx="39">
                  <c:v>1639.829956</c:v>
                </c:pt>
                <c:pt idx="40">
                  <c:v>1671.7299800000001</c:v>
                </c:pt>
                <c:pt idx="41">
                  <c:v>1696.170044</c:v>
                </c:pt>
                <c:pt idx="42">
                  <c:v>1692.4300539999999</c:v>
                </c:pt>
                <c:pt idx="43">
                  <c:v>1668.9499510000001</c:v>
                </c:pt>
                <c:pt idx="44">
                  <c:v>1625.9499510000001</c:v>
                </c:pt>
                <c:pt idx="45">
                  <c:v>1620.8000489999999</c:v>
                </c:pt>
                <c:pt idx="46">
                  <c:v>1670.619995</c:v>
                </c:pt>
                <c:pt idx="47">
                  <c:v>1673.099976</c:v>
                </c:pt>
                <c:pt idx="48">
                  <c:v>1690.8100589999999</c:v>
                </c:pt>
                <c:pt idx="49">
                  <c:v>1686.219971</c:v>
                </c:pt>
                <c:pt idx="50">
                  <c:v>1712.3599850000001</c:v>
                </c:pt>
                <c:pt idx="51">
                  <c:v>1742.150024</c:v>
                </c:pt>
                <c:pt idx="52">
                  <c:v>1761.849976</c:v>
                </c:pt>
                <c:pt idx="53">
                  <c:v>1797.2700199999999</c:v>
                </c:pt>
                <c:pt idx="54">
                  <c:v>1819.26001</c:v>
                </c:pt>
                <c:pt idx="55">
                  <c:v>1764.7700199999999</c:v>
                </c:pt>
                <c:pt idx="56">
                  <c:v>1774.26001</c:v>
                </c:pt>
                <c:pt idx="57">
                  <c:v>1783.76001</c:v>
                </c:pt>
                <c:pt idx="58">
                  <c:v>1765.6999510000001</c:v>
                </c:pt>
                <c:pt idx="59">
                  <c:v>1773.420044</c:v>
                </c:pt>
                <c:pt idx="60">
                  <c:v>1780.75</c:v>
                </c:pt>
                <c:pt idx="61">
                  <c:v>1814.1899410000001</c:v>
                </c:pt>
                <c:pt idx="62">
                  <c:v>1813.9799800000001</c:v>
                </c:pt>
                <c:pt idx="63">
                  <c:v>1820.6999510000001</c:v>
                </c:pt>
                <c:pt idx="64">
                  <c:v>1818.8599850000001</c:v>
                </c:pt>
                <c:pt idx="65">
                  <c:v>1837.280029</c:v>
                </c:pt>
                <c:pt idx="66">
                  <c:v>1849.8599850000001</c:v>
                </c:pt>
                <c:pt idx="67">
                  <c:v>1835.839966</c:v>
                </c:pt>
                <c:pt idx="68">
                  <c:v>1847.329956</c:v>
                </c:pt>
                <c:pt idx="69">
                  <c:v>1844.0699460000001</c:v>
                </c:pt>
                <c:pt idx="73">
                  <c:v>1843.0600589999999</c:v>
                </c:pt>
                <c:pt idx="74">
                  <c:v>1844.869995</c:v>
                </c:pt>
                <c:pt idx="75">
                  <c:v>1863.040039</c:v>
                </c:pt>
                <c:pt idx="76">
                  <c:v>1864.8199460000001</c:v>
                </c:pt>
                <c:pt idx="77">
                  <c:v>1861.6899410000001</c:v>
                </c:pt>
                <c:pt idx="78">
                  <c:v>1887.3100589999999</c:v>
                </c:pt>
                <c:pt idx="79">
                  <c:v>1923.7700199999999</c:v>
                </c:pt>
                <c:pt idx="80">
                  <c:v>1901.75</c:v>
                </c:pt>
                <c:pt idx="81">
                  <c:v>1902.25</c:v>
                </c:pt>
                <c:pt idx="82">
                  <c:v>1950.630005</c:v>
                </c:pt>
                <c:pt idx="83">
                  <c:v>1938.4300539999999</c:v>
                </c:pt>
                <c:pt idx="84">
                  <c:v>1926.5200199999999</c:v>
                </c:pt>
                <c:pt idx="85">
                  <c:v>1911.5200199999999</c:v>
                </c:pt>
                <c:pt idx="86">
                  <c:v>1900.8199460000001</c:v>
                </c:pt>
                <c:pt idx="87">
                  <c:v>1962.459961</c:v>
                </c:pt>
                <c:pt idx="88">
                  <c:v>1950.5500489999999</c:v>
                </c:pt>
                <c:pt idx="89">
                  <c:v>1921</c:v>
                </c:pt>
                <c:pt idx="90">
                  <c:v>1917.7700199999999</c:v>
                </c:pt>
                <c:pt idx="91">
                  <c:v>1899.869995</c:v>
                </c:pt>
                <c:pt idx="92">
                  <c:v>1889.9799800000001</c:v>
                </c:pt>
                <c:pt idx="93">
                  <c:v>1822.6800539999999</c:v>
                </c:pt>
                <c:pt idx="94">
                  <c:v>1840.119995</c:v>
                </c:pt>
                <c:pt idx="95">
                  <c:v>1871.150024</c:v>
                </c:pt>
                <c:pt idx="96">
                  <c:v>1907.5699460000001</c:v>
                </c:pt>
                <c:pt idx="97">
                  <c:v>1869</c:v>
                </c:pt>
                <c:pt idx="98">
                  <c:v>1858.969971</c:v>
                </c:pt>
                <c:pt idx="99">
                  <c:v>1857.5200199999999</c:v>
                </c:pt>
                <c:pt idx="100">
                  <c:v>1859.6800539999999</c:v>
                </c:pt>
                <c:pt idx="101">
                  <c:v>1815.4799800000001</c:v>
                </c:pt>
                <c:pt idx="102">
                  <c:v>1823.280029</c:v>
                </c:pt>
                <c:pt idx="103">
                  <c:v>1836.4300539999999</c:v>
                </c:pt>
                <c:pt idx="104">
                  <c:v>1819.1899410000001</c:v>
                </c:pt>
                <c:pt idx="105">
                  <c:v>1816.3199460000001</c:v>
                </c:pt>
                <c:pt idx="106">
                  <c:v>1775.0699460000001</c:v>
                </c:pt>
                <c:pt idx="107">
                  <c:v>1692.6899410000001</c:v>
                </c:pt>
                <c:pt idx="108">
                  <c:v>1729.5600589999999</c:v>
                </c:pt>
                <c:pt idx="109">
                  <c:v>1738.5</c:v>
                </c:pt>
                <c:pt idx="110">
                  <c:v>1754.3599850000001</c:v>
                </c:pt>
                <c:pt idx="111">
                  <c:v>1804.030029</c:v>
                </c:pt>
                <c:pt idx="112">
                  <c:v>1860.630005</c:v>
                </c:pt>
                <c:pt idx="113">
                  <c:v>1863.6999510000001</c:v>
                </c:pt>
                <c:pt idx="114">
                  <c:v>1855.3199460000001</c:v>
                </c:pt>
                <c:pt idx="115">
                  <c:v>1870.3000489999999</c:v>
                </c:pt>
                <c:pt idx="116">
                  <c:v>1869.670044</c:v>
                </c:pt>
                <c:pt idx="117">
                  <c:v>1886.030029</c:v>
                </c:pt>
                <c:pt idx="118">
                  <c:v>1901.369995</c:v>
                </c:pt>
                <c:pt idx="119">
                  <c:v>1908.790039</c:v>
                </c:pt>
                <c:pt idx="120">
                  <c:v>1918.1899410000001</c:v>
                </c:pt>
                <c:pt idx="121">
                  <c:v>1911.3000489999999</c:v>
                </c:pt>
                <c:pt idx="122">
                  <c:v>1913.900024</c:v>
                </c:pt>
                <c:pt idx="123">
                  <c:v>1878.2700199999999</c:v>
                </c:pt>
                <c:pt idx="124">
                  <c:v>1897.829956</c:v>
                </c:pt>
                <c:pt idx="125">
                  <c:v>1904.280029</c:v>
                </c:pt>
                <c:pt idx="126">
                  <c:v>1893.630005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4576"/>
        <c:axId val="10397472"/>
      </c:scatterChart>
      <c:valAx>
        <c:axId val="1073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7472"/>
        <c:crosses val="autoZero"/>
        <c:crossBetween val="midCat"/>
      </c:valAx>
      <c:valAx>
        <c:axId val="103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Closing Price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4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111986001747"/>
          <c:y val="0.58854111986001745"/>
          <c:w val="0.3907508748906386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Regression Model based on one month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6393678915135608"/>
                  <c:y val="-3.98997521143190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'AMZN-LR'!$A$109:$A$128</c:f>
              <c:numCache>
                <c:formatCode>[$-409]d\-mmm\-yy;@</c:formatCode>
                <c:ptCount val="20"/>
                <c:pt idx="0">
                  <c:v>43619</c:v>
                </c:pt>
                <c:pt idx="1">
                  <c:v>43620</c:v>
                </c:pt>
                <c:pt idx="2">
                  <c:v>43621</c:v>
                </c:pt>
                <c:pt idx="3">
                  <c:v>43622</c:v>
                </c:pt>
                <c:pt idx="4">
                  <c:v>43623</c:v>
                </c:pt>
                <c:pt idx="5">
                  <c:v>43626</c:v>
                </c:pt>
                <c:pt idx="6">
                  <c:v>43627</c:v>
                </c:pt>
                <c:pt idx="7">
                  <c:v>43628</c:v>
                </c:pt>
                <c:pt idx="8">
                  <c:v>43629</c:v>
                </c:pt>
                <c:pt idx="9">
                  <c:v>43630</c:v>
                </c:pt>
                <c:pt idx="10">
                  <c:v>43633</c:v>
                </c:pt>
                <c:pt idx="11">
                  <c:v>43634</c:v>
                </c:pt>
                <c:pt idx="12">
                  <c:v>43635</c:v>
                </c:pt>
                <c:pt idx="13">
                  <c:v>43636</c:v>
                </c:pt>
                <c:pt idx="14">
                  <c:v>43637</c:v>
                </c:pt>
                <c:pt idx="15">
                  <c:v>43640</c:v>
                </c:pt>
                <c:pt idx="16">
                  <c:v>43641</c:v>
                </c:pt>
                <c:pt idx="17">
                  <c:v>43642</c:v>
                </c:pt>
                <c:pt idx="18">
                  <c:v>43643</c:v>
                </c:pt>
                <c:pt idx="19">
                  <c:v>43644</c:v>
                </c:pt>
              </c:numCache>
            </c:numRef>
          </c:xVal>
          <c:yVal>
            <c:numRef>
              <c:f>'AMZN-LR'!$B$109:$B$128</c:f>
              <c:numCache>
                <c:formatCode>General</c:formatCode>
                <c:ptCount val="20"/>
                <c:pt idx="0">
                  <c:v>1692.6899410000001</c:v>
                </c:pt>
                <c:pt idx="1">
                  <c:v>1729.5600589999999</c:v>
                </c:pt>
                <c:pt idx="2">
                  <c:v>1738.5</c:v>
                </c:pt>
                <c:pt idx="3">
                  <c:v>1754.3599850000001</c:v>
                </c:pt>
                <c:pt idx="4">
                  <c:v>1804.030029</c:v>
                </c:pt>
                <c:pt idx="5">
                  <c:v>1860.630005</c:v>
                </c:pt>
                <c:pt idx="6">
                  <c:v>1863.6999510000001</c:v>
                </c:pt>
                <c:pt idx="7">
                  <c:v>1855.3199460000001</c:v>
                </c:pt>
                <c:pt idx="8">
                  <c:v>1870.3000489999999</c:v>
                </c:pt>
                <c:pt idx="9">
                  <c:v>1869.670044</c:v>
                </c:pt>
                <c:pt idx="10">
                  <c:v>1886.030029</c:v>
                </c:pt>
                <c:pt idx="11">
                  <c:v>1901.369995</c:v>
                </c:pt>
                <c:pt idx="12">
                  <c:v>1908.790039</c:v>
                </c:pt>
                <c:pt idx="13">
                  <c:v>1918.1899410000001</c:v>
                </c:pt>
                <c:pt idx="14">
                  <c:v>1911.3000489999999</c:v>
                </c:pt>
                <c:pt idx="15">
                  <c:v>1913.900024</c:v>
                </c:pt>
                <c:pt idx="16">
                  <c:v>1878.2700199999999</c:v>
                </c:pt>
                <c:pt idx="17">
                  <c:v>1897.829956</c:v>
                </c:pt>
                <c:pt idx="18">
                  <c:v>1904.280029</c:v>
                </c:pt>
                <c:pt idx="19">
                  <c:v>1893.630005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280"/>
        <c:axId val="10399648"/>
      </c:scatterChart>
      <c:valAx>
        <c:axId val="1040128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9648"/>
        <c:crosses val="autoZero"/>
        <c:crossBetween val="midCat"/>
      </c:valAx>
      <c:valAx>
        <c:axId val="1039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AMAZON ONE MONTH ACTUAL AND PREDICTED PRICES</a:t>
            </a:r>
          </a:p>
        </c:rich>
      </c:tx>
      <c:layout>
        <c:manualLayout>
          <c:xMode val="edge"/>
          <c:yMode val="edge"/>
          <c:x val="0.15553455818022746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'AMZN-LR'!$G$2</c:f>
              <c:strCache>
                <c:ptCount val="1"/>
                <c:pt idx="0">
                  <c:v>Actual Prices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'AMZN-LR'!$F$3:$F$20</c:f>
              <c:numCache>
                <c:formatCode>[$-409]d\-mmm\-yy;@</c:formatCode>
                <c:ptCount val="18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</c:numCache>
            </c:numRef>
          </c:cat>
          <c:val>
            <c:numRef>
              <c:f>'AMZN-LR'!$G$3:$G$20</c:f>
              <c:numCache>
                <c:formatCode>0.00</c:formatCode>
                <c:ptCount val="18"/>
                <c:pt idx="0">
                  <c:v>1922.1899410000001</c:v>
                </c:pt>
                <c:pt idx="1">
                  <c:v>1934.3100589999999</c:v>
                </c:pt>
                <c:pt idx="2">
                  <c:v>1939</c:v>
                </c:pt>
                <c:pt idx="3">
                  <c:v>1942.910034</c:v>
                </c:pt>
                <c:pt idx="4">
                  <c:v>1952.3199460000001</c:v>
                </c:pt>
                <c:pt idx="5">
                  <c:v>1988.3000489999999</c:v>
                </c:pt>
                <c:pt idx="6">
                  <c:v>2017.410034</c:v>
                </c:pt>
                <c:pt idx="7">
                  <c:v>2001.0699460000001</c:v>
                </c:pt>
                <c:pt idx="8">
                  <c:v>2011</c:v>
                </c:pt>
                <c:pt idx="9">
                  <c:v>2020.98999</c:v>
                </c:pt>
                <c:pt idx="10">
                  <c:v>2009.900024</c:v>
                </c:pt>
                <c:pt idx="11">
                  <c:v>1992.030029</c:v>
                </c:pt>
                <c:pt idx="12">
                  <c:v>1977.900024</c:v>
                </c:pt>
                <c:pt idx="13">
                  <c:v>1964.5200199999999</c:v>
                </c:pt>
                <c:pt idx="14">
                  <c:v>1985.630005</c:v>
                </c:pt>
                <c:pt idx="15">
                  <c:v>1994.48999</c:v>
                </c:pt>
                <c:pt idx="16">
                  <c:v>2000.8100589999999</c:v>
                </c:pt>
                <c:pt idx="17">
                  <c:v>1973.8199460000001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'AMZN-LR'!$H$2</c:f>
              <c:strCache>
                <c:ptCount val="1"/>
                <c:pt idx="0">
                  <c:v>Predicted Prices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'AMZN-LR'!$F$3:$F$20</c:f>
              <c:numCache>
                <c:formatCode>[$-409]d\-mmm\-yy;@</c:formatCode>
                <c:ptCount val="18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</c:numCache>
            </c:numRef>
          </c:cat>
          <c:val>
            <c:numRef>
              <c:f>'AMZN-LR'!$H$3:$H$20</c:f>
              <c:numCache>
                <c:formatCode>_(* #,##0.00_);_(* \(#,##0.00\);_(* "-"??_);_(@_)</c:formatCode>
                <c:ptCount val="18"/>
                <c:pt idx="0">
                  <c:v>1934.9616999999998</c:v>
                </c:pt>
                <c:pt idx="1">
                  <c:v>1936.8127999999997</c:v>
                </c:pt>
                <c:pt idx="2">
                  <c:v>1938.6638999999996</c:v>
                </c:pt>
                <c:pt idx="3">
                  <c:v>1942.3660999999993</c:v>
                </c:pt>
                <c:pt idx="4">
                  <c:v>1947.9193999999989</c:v>
                </c:pt>
                <c:pt idx="5">
                  <c:v>1949.7704999999987</c:v>
                </c:pt>
                <c:pt idx="6">
                  <c:v>1951.6215999999986</c:v>
                </c:pt>
                <c:pt idx="7">
                  <c:v>1953.4726999999984</c:v>
                </c:pt>
                <c:pt idx="8">
                  <c:v>1955.3237999999983</c:v>
                </c:pt>
                <c:pt idx="9">
                  <c:v>1960.8770999999979</c:v>
                </c:pt>
                <c:pt idx="10">
                  <c:v>1962.7281999999977</c:v>
                </c:pt>
                <c:pt idx="11">
                  <c:v>1964.5792999999976</c:v>
                </c:pt>
                <c:pt idx="12">
                  <c:v>1966.4303999999975</c:v>
                </c:pt>
                <c:pt idx="13">
                  <c:v>1968.2814999999973</c:v>
                </c:pt>
                <c:pt idx="14">
                  <c:v>1973.8347999999969</c:v>
                </c:pt>
                <c:pt idx="15">
                  <c:v>1975.6858999999968</c:v>
                </c:pt>
                <c:pt idx="16">
                  <c:v>1977.5369999999966</c:v>
                </c:pt>
                <c:pt idx="17">
                  <c:v>1979.3880999999965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368"/>
        <c:axId val="10398016"/>
      </c:lineChart>
      <c:dateAx>
        <c:axId val="10402368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8016"/>
        <c:crosses val="autoZero"/>
        <c:auto val="1"/>
        <c:lblOffset val="100"/>
        <c:baseTimeUnit val="days"/>
      </c:dateAx>
      <c:valAx>
        <c:axId val="103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ONE</a:t>
            </a:r>
            <a:r>
              <a:rPr lang="en-US" baseline="0"/>
              <a:t> Month prediction with LR-Model</a:t>
            </a:r>
            <a:endParaRPr lang="en-US"/>
          </a:p>
        </c:rich>
      </c:tx>
      <c:layout>
        <c:manualLayout>
          <c:xMode val="edge"/>
          <c:yMode val="edge"/>
          <c:x val="0.1798418625353337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'AMZN-LR'!$R$1</c:f>
              <c:strCache>
                <c:ptCount val="1"/>
                <c:pt idx="0">
                  <c:v>Predicted close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'AMZN-LR'!$Q$2:$Q$23</c:f>
              <c:numCache>
                <c:formatCode>[$-409]d\-mmm\-yy;@</c:formatCode>
                <c:ptCount val="22"/>
                <c:pt idx="0">
                  <c:v>43679</c:v>
                </c:pt>
                <c:pt idx="1">
                  <c:v>43680</c:v>
                </c:pt>
                <c:pt idx="2">
                  <c:v>43682</c:v>
                </c:pt>
                <c:pt idx="3">
                  <c:v>43685</c:v>
                </c:pt>
                <c:pt idx="4">
                  <c:v>43686</c:v>
                </c:pt>
                <c:pt idx="5">
                  <c:v>43687</c:v>
                </c:pt>
                <c:pt idx="7">
                  <c:v>43689</c:v>
                </c:pt>
                <c:pt idx="8">
                  <c:v>43692</c:v>
                </c:pt>
                <c:pt idx="9">
                  <c:v>43693</c:v>
                </c:pt>
                <c:pt idx="10">
                  <c:v>43694</c:v>
                </c:pt>
                <c:pt idx="12">
                  <c:v>43696</c:v>
                </c:pt>
                <c:pt idx="13">
                  <c:v>43699</c:v>
                </c:pt>
                <c:pt idx="14">
                  <c:v>43700</c:v>
                </c:pt>
                <c:pt idx="15">
                  <c:v>43701</c:v>
                </c:pt>
                <c:pt idx="17">
                  <c:v>43703</c:v>
                </c:pt>
                <c:pt idx="18">
                  <c:v>43704</c:v>
                </c:pt>
                <c:pt idx="19">
                  <c:v>43705</c:v>
                </c:pt>
                <c:pt idx="20">
                  <c:v>43706</c:v>
                </c:pt>
                <c:pt idx="21">
                  <c:v>43707</c:v>
                </c:pt>
              </c:numCache>
            </c:numRef>
          </c:cat>
          <c:val>
            <c:numRef>
              <c:f>'AMZN-LR'!$R$2:$R$23</c:f>
              <c:numCache>
                <c:formatCode>_(* #,##0.00_);_(* \(#,##0.00\);_(* "-"??_);_(@_)</c:formatCode>
                <c:ptCount val="22"/>
                <c:pt idx="0">
                  <c:v>1994.1968999999954</c:v>
                </c:pt>
                <c:pt idx="1">
                  <c:v>1996.0479999999952</c:v>
                </c:pt>
                <c:pt idx="2">
                  <c:v>1999.7501999999949</c:v>
                </c:pt>
                <c:pt idx="3">
                  <c:v>2005.3034999999945</c:v>
                </c:pt>
                <c:pt idx="4">
                  <c:v>2007.1545999999944</c:v>
                </c:pt>
                <c:pt idx="5">
                  <c:v>2009.0056999999942</c:v>
                </c:pt>
                <c:pt idx="7">
                  <c:v>2012.707899999994</c:v>
                </c:pt>
                <c:pt idx="8">
                  <c:v>2018.2611999999936</c:v>
                </c:pt>
                <c:pt idx="9">
                  <c:v>2020.1122999999934</c:v>
                </c:pt>
                <c:pt idx="10">
                  <c:v>2021.9633999999933</c:v>
                </c:pt>
                <c:pt idx="12">
                  <c:v>2025.665599999993</c:v>
                </c:pt>
                <c:pt idx="13">
                  <c:v>2031.2188999999926</c:v>
                </c:pt>
                <c:pt idx="14">
                  <c:v>2033.0699999999924</c:v>
                </c:pt>
                <c:pt idx="15">
                  <c:v>2034.9210999999923</c:v>
                </c:pt>
                <c:pt idx="17">
                  <c:v>2038.623299999992</c:v>
                </c:pt>
                <c:pt idx="18">
                  <c:v>2040.4743999999919</c:v>
                </c:pt>
                <c:pt idx="19">
                  <c:v>2042.3254999999917</c:v>
                </c:pt>
                <c:pt idx="20">
                  <c:v>2044.1765999999916</c:v>
                </c:pt>
                <c:pt idx="21">
                  <c:v>2046.0276999999915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8560"/>
        <c:axId val="10396928"/>
      </c:barChart>
      <c:dateAx>
        <c:axId val="1039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6928"/>
        <c:crosses val="autoZero"/>
        <c:auto val="1"/>
        <c:lblOffset val="100"/>
        <c:baseTimeUnit val="days"/>
      </c:dateAx>
      <c:valAx>
        <c:axId val="103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'AMZN-LR'!$F$75:$F$92</c:f>
              <c:numCache>
                <c:formatCode>[$-409]d\-mmm\-yy;@</c:formatCode>
                <c:ptCount val="18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</c:numCache>
            </c:numRef>
          </c:cat>
          <c:val>
            <c:numRef>
              <c:f>'AMZN-LR'!$G$75:$G$92</c:f>
              <c:numCache>
                <c:formatCode>0.00</c:formatCode>
                <c:ptCount val="18"/>
                <c:pt idx="0">
                  <c:v>1922.1899410000001</c:v>
                </c:pt>
                <c:pt idx="1">
                  <c:v>1934.3100589999999</c:v>
                </c:pt>
                <c:pt idx="2">
                  <c:v>1939</c:v>
                </c:pt>
                <c:pt idx="3">
                  <c:v>1942.910034</c:v>
                </c:pt>
                <c:pt idx="4">
                  <c:v>1952.3199460000001</c:v>
                </c:pt>
                <c:pt idx="5">
                  <c:v>1988.3000489999999</c:v>
                </c:pt>
                <c:pt idx="6">
                  <c:v>2017.410034</c:v>
                </c:pt>
                <c:pt idx="7">
                  <c:v>2001.0699460000001</c:v>
                </c:pt>
                <c:pt idx="8">
                  <c:v>2011</c:v>
                </c:pt>
                <c:pt idx="9">
                  <c:v>2020.98999</c:v>
                </c:pt>
                <c:pt idx="10">
                  <c:v>2009.900024</c:v>
                </c:pt>
                <c:pt idx="11">
                  <c:v>1992.030029</c:v>
                </c:pt>
                <c:pt idx="12">
                  <c:v>1977.900024</c:v>
                </c:pt>
                <c:pt idx="13">
                  <c:v>1964.5200199999999</c:v>
                </c:pt>
                <c:pt idx="14">
                  <c:v>1985.630005</c:v>
                </c:pt>
                <c:pt idx="15">
                  <c:v>1994.48999</c:v>
                </c:pt>
                <c:pt idx="16">
                  <c:v>2000.8100589999999</c:v>
                </c:pt>
                <c:pt idx="17">
                  <c:v>1973.8199460000001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'AMZN-LR'!$F$75:$F$92</c:f>
              <c:numCache>
                <c:formatCode>[$-409]d\-mmm\-yy;@</c:formatCode>
                <c:ptCount val="18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</c:numCache>
            </c:numRef>
          </c:cat>
          <c:val>
            <c:numRef>
              <c:f>'AMZN-LR'!$H$75:$H$92</c:f>
              <c:numCache>
                <c:formatCode>_(* #,##0.00_);_(* \(#,##0.00\);_(* "-"??_);_(@_)</c:formatCode>
                <c:ptCount val="18"/>
                <c:pt idx="0">
                  <c:v>1898.5799966666666</c:v>
                </c:pt>
                <c:pt idx="1">
                  <c:v>1906.6999916666666</c:v>
                </c:pt>
                <c:pt idx="2">
                  <c:v>1916.7100016666666</c:v>
                </c:pt>
                <c:pt idx="3">
                  <c:v>1931.8333333333333</c:v>
                </c:pt>
                <c:pt idx="4">
                  <c:v>1938.740031</c:v>
                </c:pt>
                <c:pt idx="5">
                  <c:v>1944.7433266666667</c:v>
                </c:pt>
                <c:pt idx="6">
                  <c:v>1961.1766763333333</c:v>
                </c:pt>
                <c:pt idx="7">
                  <c:v>1986.0100096666665</c:v>
                </c:pt>
                <c:pt idx="8">
                  <c:v>2002.2600096666665</c:v>
                </c:pt>
                <c:pt idx="9">
                  <c:v>2009.8266599999999</c:v>
                </c:pt>
                <c:pt idx="10">
                  <c:v>2011.0199786666665</c:v>
                </c:pt>
                <c:pt idx="11">
                  <c:v>2013.9633380000002</c:v>
                </c:pt>
                <c:pt idx="12">
                  <c:v>2007.6400143333333</c:v>
                </c:pt>
                <c:pt idx="13">
                  <c:v>1993.2766923333336</c:v>
                </c:pt>
                <c:pt idx="14">
                  <c:v>1978.1500243333332</c:v>
                </c:pt>
                <c:pt idx="15">
                  <c:v>1976.0166829999998</c:v>
                </c:pt>
                <c:pt idx="16">
                  <c:v>1981.5466716666667</c:v>
                </c:pt>
                <c:pt idx="17">
                  <c:v>1993.6433513333334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736"/>
        <c:axId val="10395840"/>
      </c:lineChart>
      <c:dateAx>
        <c:axId val="10400736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5840"/>
        <c:crosses val="autoZero"/>
        <c:auto val="1"/>
        <c:lblOffset val="100"/>
        <c:baseTimeUnit val="days"/>
      </c:dateAx>
      <c:valAx>
        <c:axId val="103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'AMZN-LR'!$G$102</c:f>
              <c:strCache>
                <c:ptCount val="1"/>
                <c:pt idx="0">
                  <c:v>Actual Prices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'AMZN-LR'!$F$103:$F$123</c:f>
              <c:numCache>
                <c:formatCode>[$-409]d\-mmm\-yy;@</c:formatCode>
                <c:ptCount val="21"/>
                <c:pt idx="0">
                  <c:v>43642</c:v>
                </c:pt>
                <c:pt idx="1">
                  <c:v>43643</c:v>
                </c:pt>
                <c:pt idx="2">
                  <c:v>43644</c:v>
                </c:pt>
                <c:pt idx="3">
                  <c:v>43647</c:v>
                </c:pt>
                <c:pt idx="4">
                  <c:v>43648</c:v>
                </c:pt>
                <c:pt idx="5">
                  <c:v>43649</c:v>
                </c:pt>
                <c:pt idx="6">
                  <c:v>43651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43661</c:v>
                </c:pt>
                <c:pt idx="13">
                  <c:v>43662</c:v>
                </c:pt>
                <c:pt idx="14">
                  <c:v>43663</c:v>
                </c:pt>
                <c:pt idx="15">
                  <c:v>43664</c:v>
                </c:pt>
                <c:pt idx="16">
                  <c:v>43665</c:v>
                </c:pt>
                <c:pt idx="17">
                  <c:v>43668</c:v>
                </c:pt>
                <c:pt idx="18">
                  <c:v>43669</c:v>
                </c:pt>
                <c:pt idx="19">
                  <c:v>43670</c:v>
                </c:pt>
                <c:pt idx="20">
                  <c:v>43671</c:v>
                </c:pt>
              </c:numCache>
            </c:numRef>
          </c:cat>
          <c:val>
            <c:numRef>
              <c:f>'AMZN-LR'!$G$103:$G$123</c:f>
              <c:numCache>
                <c:formatCode>0.00</c:formatCode>
                <c:ptCount val="21"/>
                <c:pt idx="0">
                  <c:v>1897.829956</c:v>
                </c:pt>
                <c:pt idx="1">
                  <c:v>1904.280029</c:v>
                </c:pt>
                <c:pt idx="2">
                  <c:v>1893.630005</c:v>
                </c:pt>
                <c:pt idx="3">
                  <c:v>1922.1899410000001</c:v>
                </c:pt>
                <c:pt idx="4">
                  <c:v>1934.3100589999999</c:v>
                </c:pt>
                <c:pt idx="5">
                  <c:v>1939</c:v>
                </c:pt>
                <c:pt idx="6">
                  <c:v>1942.910034</c:v>
                </c:pt>
                <c:pt idx="7">
                  <c:v>1952.3199460000001</c:v>
                </c:pt>
                <c:pt idx="8">
                  <c:v>1988.3000489999999</c:v>
                </c:pt>
                <c:pt idx="9">
                  <c:v>2017.410034</c:v>
                </c:pt>
                <c:pt idx="10">
                  <c:v>2001.0699460000001</c:v>
                </c:pt>
                <c:pt idx="11">
                  <c:v>2011</c:v>
                </c:pt>
                <c:pt idx="12">
                  <c:v>2020.98999</c:v>
                </c:pt>
                <c:pt idx="13">
                  <c:v>2009.900024</c:v>
                </c:pt>
                <c:pt idx="14">
                  <c:v>1992.030029</c:v>
                </c:pt>
                <c:pt idx="15">
                  <c:v>1977.900024</c:v>
                </c:pt>
                <c:pt idx="16">
                  <c:v>1964.5200199999999</c:v>
                </c:pt>
                <c:pt idx="17">
                  <c:v>1985.630005</c:v>
                </c:pt>
                <c:pt idx="18">
                  <c:v>1994.48999</c:v>
                </c:pt>
                <c:pt idx="19">
                  <c:v>2000.8100589999999</c:v>
                </c:pt>
                <c:pt idx="20">
                  <c:v>1973.8199460000001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'AMZN-LR'!$H$102</c:f>
              <c:strCache>
                <c:ptCount val="1"/>
                <c:pt idx="0">
                  <c:v>Predicted Prices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'AMZN-LR'!$F$103:$F$123</c:f>
              <c:numCache>
                <c:formatCode>[$-409]d\-mmm\-yy;@</c:formatCode>
                <c:ptCount val="21"/>
                <c:pt idx="0">
                  <c:v>43642</c:v>
                </c:pt>
                <c:pt idx="1">
                  <c:v>43643</c:v>
                </c:pt>
                <c:pt idx="2">
                  <c:v>43644</c:v>
                </c:pt>
                <c:pt idx="3">
                  <c:v>43647</c:v>
                </c:pt>
                <c:pt idx="4">
                  <c:v>43648</c:v>
                </c:pt>
                <c:pt idx="5">
                  <c:v>43649</c:v>
                </c:pt>
                <c:pt idx="6">
                  <c:v>43651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43661</c:v>
                </c:pt>
                <c:pt idx="13">
                  <c:v>43662</c:v>
                </c:pt>
                <c:pt idx="14">
                  <c:v>43663</c:v>
                </c:pt>
                <c:pt idx="15">
                  <c:v>43664</c:v>
                </c:pt>
                <c:pt idx="16">
                  <c:v>43665</c:v>
                </c:pt>
                <c:pt idx="17">
                  <c:v>43668</c:v>
                </c:pt>
                <c:pt idx="18">
                  <c:v>43669</c:v>
                </c:pt>
                <c:pt idx="19">
                  <c:v>43670</c:v>
                </c:pt>
                <c:pt idx="20">
                  <c:v>43671</c:v>
                </c:pt>
              </c:numCache>
            </c:numRef>
          </c:cat>
          <c:val>
            <c:numRef>
              <c:f>'AMZN-LR'!$H$103:$H$123</c:f>
              <c:numCache>
                <c:formatCode>General</c:formatCode>
                <c:ptCount val="21"/>
                <c:pt idx="2">
                  <c:v>1904.28</c:v>
                </c:pt>
                <c:pt idx="3" formatCode="_(* #,##0.00_);_(* \(#,##0.00\);_(* &quot;-&quot;??_);_(@_)">
                  <c:v>1895.760004</c:v>
                </c:pt>
                <c:pt idx="4" formatCode="_(* #,##0.00_);_(* \(#,##0.00\);_(* &quot;-&quot;??_);_(@_)">
                  <c:v>1916.9039536</c:v>
                </c:pt>
                <c:pt idx="5" formatCode="_(* #,##0.00_);_(* \(#,##0.00\);_(* &quot;-&quot;??_);_(@_)">
                  <c:v>1930.8288379199998</c:v>
                </c:pt>
                <c:pt idx="6" formatCode="_(* #,##0.00_);_(* \(#,##0.00\);_(* &quot;-&quot;??_);_(@_)">
                  <c:v>1937.365767584</c:v>
                </c:pt>
                <c:pt idx="7" formatCode="_(* #,##0.00_);_(* \(#,##0.00\);_(* &quot;-&quot;??_);_(@_)">
                  <c:v>1941.8011807168</c:v>
                </c:pt>
                <c:pt idx="8" formatCode="_(* #,##0.00_);_(* \(#,##0.00\);_(* &quot;-&quot;??_);_(@_)">
                  <c:v>1950.2161929433601</c:v>
                </c:pt>
                <c:pt idx="9" formatCode="_(* #,##0.00_);_(* \(#,##0.00\);_(* &quot;-&quot;??_);_(@_)">
                  <c:v>1980.6832777886721</c:v>
                </c:pt>
                <c:pt idx="10" formatCode="_(* #,##0.00_);_(* \(#,##0.00\);_(* &quot;-&quot;??_);_(@_)">
                  <c:v>2010.0646827577343</c:v>
                </c:pt>
                <c:pt idx="11" formatCode="_(* #,##0.00_);_(* \(#,##0.00\);_(* &quot;-&quot;??_);_(@_)">
                  <c:v>2002.8688933515468</c:v>
                </c:pt>
                <c:pt idx="12" formatCode="_(* #,##0.00_);_(* \(#,##0.00\);_(* &quot;-&quot;??_);_(@_)">
                  <c:v>2009.3737786703093</c:v>
                </c:pt>
                <c:pt idx="13" formatCode="_(* #,##0.00_);_(* \(#,##0.00\);_(* &quot;-&quot;??_);_(@_)">
                  <c:v>2018.6667477340618</c:v>
                </c:pt>
                <c:pt idx="14" formatCode="_(* #,##0.00_);_(* \(#,##0.00\);_(* &quot;-&quot;??_);_(@_)">
                  <c:v>2011.6533687468125</c:v>
                </c:pt>
                <c:pt idx="15" formatCode="_(* #,##0.00_);_(* \(#,##0.00\);_(* &quot;-&quot;??_);_(@_)">
                  <c:v>1995.9546969493624</c:v>
                </c:pt>
                <c:pt idx="16" formatCode="_(* #,##0.00_);_(* \(#,##0.00\);_(* &quot;-&quot;??_);_(@_)">
                  <c:v>1981.5109585898724</c:v>
                </c:pt>
                <c:pt idx="17" formatCode="_(* #,##0.00_);_(* \(#,##0.00\);_(* &quot;-&quot;??_);_(@_)">
                  <c:v>1967.9182077179744</c:v>
                </c:pt>
                <c:pt idx="18" formatCode="_(* #,##0.00_);_(* \(#,##0.00\);_(* &quot;-&quot;??_);_(@_)">
                  <c:v>1982.0876455435948</c:v>
                </c:pt>
                <c:pt idx="19" formatCode="_(* #,##0.00_);_(* \(#,##0.00\);_(* &quot;-&quot;??_);_(@_)">
                  <c:v>1992.0095211087189</c:v>
                </c:pt>
                <c:pt idx="20" formatCode="_(* #,##0.00_);_(* \(#,##0.00\);_(* &quot;-&quot;??_);_(@_)">
                  <c:v>1999.0499514217438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21744"/>
        <c:axId val="10325008"/>
      </c:lineChart>
      <c:dateAx>
        <c:axId val="10321744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5008"/>
        <c:crosses val="autoZero"/>
        <c:auto val="1"/>
        <c:lblOffset val="100"/>
        <c:baseTimeUnit val="days"/>
      </c:dateAx>
      <c:valAx>
        <c:axId val="1032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'TIME-SERIES-AAPL'!$F$6</c:f>
              <c:strCache>
                <c:ptCount val="1"/>
                <c:pt idx="0">
                  <c:v>ClosePrice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'TIME-SERIES-AAPL'!$D$7:$E$30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</c:lvl>
                <c:lvl>
                  <c:pt idx="0">
                    <c:v>January</c:v>
                  </c:pt>
                  <c:pt idx="3">
                    <c:v>Febuarary</c:v>
                  </c:pt>
                  <c:pt idx="6">
                    <c:v>March</c:v>
                  </c:pt>
                  <c:pt idx="9">
                    <c:v>April</c:v>
                  </c:pt>
                  <c:pt idx="12">
                    <c:v>May</c:v>
                  </c:pt>
                  <c:pt idx="15">
                    <c:v>Jun</c:v>
                  </c:pt>
                  <c:pt idx="18">
                    <c:v>July</c:v>
                  </c:pt>
                  <c:pt idx="21">
                    <c:v>August</c:v>
                  </c:pt>
                </c:lvl>
              </c:multiLvlStrCache>
            </c:multiLvlStrRef>
          </c:cat>
          <c:val>
            <c:numRef>
              <c:f>'TIME-SERIES-AAPL'!$F$7:$F$27</c:f>
              <c:numCache>
                <c:formatCode>0.00</c:formatCode>
                <c:ptCount val="21"/>
                <c:pt idx="0">
                  <c:v>150.59428414285713</c:v>
                </c:pt>
                <c:pt idx="1">
                  <c:v>153.83000166666667</c:v>
                </c:pt>
                <c:pt idx="2">
                  <c:v>157.54374887500001</c:v>
                </c:pt>
                <c:pt idx="3">
                  <c:v>171.25666799999999</c:v>
                </c:pt>
                <c:pt idx="4">
                  <c:v>170.66856828571426</c:v>
                </c:pt>
                <c:pt idx="5">
                  <c:v>173.43499766666665</c:v>
                </c:pt>
                <c:pt idx="6">
                  <c:v>174.38000233333332</c:v>
                </c:pt>
                <c:pt idx="7">
                  <c:v>184.26000037500003</c:v>
                </c:pt>
                <c:pt idx="8">
                  <c:v>189.82999942857143</c:v>
                </c:pt>
                <c:pt idx="9">
                  <c:v>196.69000225000002</c:v>
                </c:pt>
                <c:pt idx="10">
                  <c:v>200.54833233333332</c:v>
                </c:pt>
                <c:pt idx="11">
                  <c:v>204.86142857142858</c:v>
                </c:pt>
                <c:pt idx="12">
                  <c:v>205.44499787499996</c:v>
                </c:pt>
                <c:pt idx="13">
                  <c:v>187.72428671428568</c:v>
                </c:pt>
                <c:pt idx="14">
                  <c:v>178.62714499999998</c:v>
                </c:pt>
                <c:pt idx="15">
                  <c:v>183.90499866666667</c:v>
                </c:pt>
                <c:pt idx="16">
                  <c:v>195.69499962499998</c:v>
                </c:pt>
                <c:pt idx="17">
                  <c:v>198.39833566666667</c:v>
                </c:pt>
                <c:pt idx="18">
                  <c:v>202.48714342857141</c:v>
                </c:pt>
                <c:pt idx="19">
                  <c:v>203.76571657142856</c:v>
                </c:pt>
                <c:pt idx="20">
                  <c:v>207.89800080000001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'TIME-SERIES-AAPL'!$H$6</c:f>
              <c:strCache>
                <c:ptCount val="1"/>
                <c:pt idx="0">
                  <c:v>CMA(3)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'TIME-SERIES-AAPL'!$D$7:$E$30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</c:lvl>
                <c:lvl>
                  <c:pt idx="0">
                    <c:v>January</c:v>
                  </c:pt>
                  <c:pt idx="3">
                    <c:v>Febuarary</c:v>
                  </c:pt>
                  <c:pt idx="6">
                    <c:v>March</c:v>
                  </c:pt>
                  <c:pt idx="9">
                    <c:v>April</c:v>
                  </c:pt>
                  <c:pt idx="12">
                    <c:v>May</c:v>
                  </c:pt>
                  <c:pt idx="15">
                    <c:v>Jun</c:v>
                  </c:pt>
                  <c:pt idx="18">
                    <c:v>July</c:v>
                  </c:pt>
                  <c:pt idx="21">
                    <c:v>August</c:v>
                  </c:pt>
                </c:lvl>
              </c:multiLvlStrCache>
            </c:multiLvlStrRef>
          </c:cat>
          <c:val>
            <c:numRef>
              <c:f>'TIME-SERIES-AAPL'!$H$7:$H$27</c:f>
              <c:numCache>
                <c:formatCode>0.00</c:formatCode>
                <c:ptCount val="21"/>
                <c:pt idx="1">
                  <c:v>157.43307553769841</c:v>
                </c:pt>
                <c:pt idx="2">
                  <c:v>163.68323395039684</c:v>
                </c:pt>
                <c:pt idx="3">
                  <c:v>169.13820318551586</c:v>
                </c:pt>
                <c:pt idx="4">
                  <c:v>172.30730037301583</c:v>
                </c:pt>
                <c:pt idx="5">
                  <c:v>175.09309477678568</c:v>
                </c:pt>
                <c:pt idx="6">
                  <c:v>180.09083375198412</c:v>
                </c:pt>
                <c:pt idx="7">
                  <c:v>186.54166736507938</c:v>
                </c:pt>
                <c:pt idx="8">
                  <c:v>192.97472267757936</c:v>
                </c:pt>
                <c:pt idx="9">
                  <c:v>198.19468286111109</c:v>
                </c:pt>
                <c:pt idx="10">
                  <c:v>202.15908698908726</c:v>
                </c:pt>
                <c:pt idx="11">
                  <c:v>201.48091199007933</c:v>
                </c:pt>
                <c:pt idx="12">
                  <c:v>194.9711904583333</c:v>
                </c:pt>
                <c:pt idx="13">
                  <c:v>187.00880999503966</c:v>
                </c:pt>
                <c:pt idx="14">
                  <c:v>184.74726227876982</c:v>
                </c:pt>
                <c:pt idx="15">
                  <c:v>189.37091287499999</c:v>
                </c:pt>
                <c:pt idx="16">
                  <c:v>195.76313544642858</c:v>
                </c:pt>
                <c:pt idx="17">
                  <c:v>200.20527906448413</c:v>
                </c:pt>
                <c:pt idx="18">
                  <c:v>203.13367607777778</c:v>
                </c:pt>
                <c:pt idx="19">
                  <c:v>205.27440614285712</c:v>
                </c:pt>
                <c:pt idx="20">
                  <c:v>205.83185868571428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'TIME-SERIES-AAPL'!$M$6</c:f>
              <c:strCache>
                <c:ptCount val="1"/>
                <c:pt idx="0">
                  <c:v>Forcasting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'TIME-SERIES-AAPL'!$D$7:$E$30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</c:lvl>
                <c:lvl>
                  <c:pt idx="0">
                    <c:v>January</c:v>
                  </c:pt>
                  <c:pt idx="3">
                    <c:v>Febuarary</c:v>
                  </c:pt>
                  <c:pt idx="6">
                    <c:v>March</c:v>
                  </c:pt>
                  <c:pt idx="9">
                    <c:v>April</c:v>
                  </c:pt>
                  <c:pt idx="12">
                    <c:v>May</c:v>
                  </c:pt>
                  <c:pt idx="15">
                    <c:v>Jun</c:v>
                  </c:pt>
                  <c:pt idx="18">
                    <c:v>July</c:v>
                  </c:pt>
                  <c:pt idx="21">
                    <c:v>August</c:v>
                  </c:pt>
                </c:lvl>
              </c:multiLvlStrCache>
            </c:multiLvlStrRef>
          </c:cat>
          <c:val>
            <c:numRef>
              <c:f>'TIME-SERIES-AAPL'!$M$7:$M$30</c:f>
              <c:numCache>
                <c:formatCode>0.00</c:formatCode>
                <c:ptCount val="24"/>
                <c:pt idx="0">
                  <c:v>164.87511485930767</c:v>
                </c:pt>
                <c:pt idx="1">
                  <c:v>165.44246114782649</c:v>
                </c:pt>
                <c:pt idx="2">
                  <c:v>167.65855858493845</c:v>
                </c:pt>
                <c:pt idx="3">
                  <c:v>171.59056163843474</c:v>
                </c:pt>
                <c:pt idx="4">
                  <c:v>172.09075345916233</c:v>
                </c:pt>
                <c:pt idx="5">
                  <c:v>174.30685089627423</c:v>
                </c:pt>
                <c:pt idx="6">
                  <c:v>178.3060084175618</c:v>
                </c:pt>
                <c:pt idx="7">
                  <c:v>178.73904577049811</c:v>
                </c:pt>
                <c:pt idx="8">
                  <c:v>180.95514320761004</c:v>
                </c:pt>
                <c:pt idx="9">
                  <c:v>185.02145519668886</c:v>
                </c:pt>
                <c:pt idx="10">
                  <c:v>185.38733808183392</c:v>
                </c:pt>
                <c:pt idx="11">
                  <c:v>187.60343551894584</c:v>
                </c:pt>
                <c:pt idx="12">
                  <c:v>191.73690197581593</c:v>
                </c:pt>
                <c:pt idx="13">
                  <c:v>192.0356303931697</c:v>
                </c:pt>
                <c:pt idx="14">
                  <c:v>194.25172783028162</c:v>
                </c:pt>
                <c:pt idx="15">
                  <c:v>198.45234875494299</c:v>
                </c:pt>
                <c:pt idx="16">
                  <c:v>198.68392270450551</c:v>
                </c:pt>
                <c:pt idx="17">
                  <c:v>200.90002014161743</c:v>
                </c:pt>
                <c:pt idx="18">
                  <c:v>205.16779553407005</c:v>
                </c:pt>
                <c:pt idx="19">
                  <c:v>205.33221501584129</c:v>
                </c:pt>
                <c:pt idx="20">
                  <c:v>207.54831245295324</c:v>
                </c:pt>
                <c:pt idx="21">
                  <c:v>211.88324231319712</c:v>
                </c:pt>
                <c:pt idx="22">
                  <c:v>211.98050732717709</c:v>
                </c:pt>
                <c:pt idx="23">
                  <c:v>214.19660476428902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6096"/>
        <c:axId val="10327184"/>
      </c:lineChart>
      <c:catAx>
        <c:axId val="10326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Month(3)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7184"/>
        <c:crosses val="autoZero"/>
        <c:auto val="1"/>
        <c:lblAlgn val="ctr"/>
        <c:lblOffset val="100"/>
        <c:noMultiLvlLbl val="0"/>
      </c:catAx>
      <c:valAx>
        <c:axId val="1032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533400</xdr:colOff>
      <xdr:row>1</xdr:row>
      <xdr:rowOff>57150</xdr:rowOff>
    </xdr:from>
    <xdr:to>
      <xdr:col>26</xdr:col>
      <xdr:colOff>228600</xdr:colOff>
      <xdr:row>15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214311</xdr:colOff>
      <xdr:row>13</xdr:row>
      <xdr:rowOff>157162</xdr:rowOff>
    </xdr:from>
    <xdr:to>
      <xdr:col>27</xdr:col>
      <xdr:colOff>152400</xdr:colOff>
      <xdr:row>28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138112</xdr:colOff>
      <xdr:row>40</xdr:row>
      <xdr:rowOff>176212</xdr:rowOff>
    </xdr:from>
    <xdr:to>
      <xdr:col>17</xdr:col>
      <xdr:colOff>90487</xdr:colOff>
      <xdr:row>55</xdr:row>
      <xdr:rowOff>61912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309562</xdr:colOff>
      <xdr:row>78</xdr:row>
      <xdr:rowOff>157162</xdr:rowOff>
    </xdr:from>
    <xdr:to>
      <xdr:col>18</xdr:col>
      <xdr:colOff>4762</xdr:colOff>
      <xdr:row>93</xdr:row>
      <xdr:rowOff>42862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95250</xdr:colOff>
      <xdr:row>43</xdr:row>
      <xdr:rowOff>23812</xdr:rowOff>
    </xdr:from>
    <xdr:to>
      <xdr:col>27</xdr:col>
      <xdr:colOff>400050</xdr:colOff>
      <xdr:row>57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152400</xdr:rowOff>
    </xdr:from>
    <xdr:to>
      <xdr:col>6</xdr:col>
      <xdr:colOff>790575</xdr:colOff>
      <xdr:row>20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157162</xdr:rowOff>
    </xdr:from>
    <xdr:to>
      <xdr:col>6</xdr:col>
      <xdr:colOff>790575</xdr:colOff>
      <xdr:row>26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32</xdr:row>
      <xdr:rowOff>176212</xdr:rowOff>
    </xdr:from>
    <xdr:to>
      <xdr:col>10</xdr:col>
      <xdr:colOff>219075</xdr:colOff>
      <xdr:row>47</xdr:row>
      <xdr:rowOff>61912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371475</xdr:colOff>
      <xdr:row>70</xdr:row>
      <xdr:rowOff>4762</xdr:rowOff>
    </xdr:from>
    <xdr:to>
      <xdr:col>11</xdr:col>
      <xdr:colOff>561975</xdr:colOff>
      <xdr:row>84</xdr:row>
      <xdr:rowOff>80962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219075</xdr:colOff>
      <xdr:row>35</xdr:row>
      <xdr:rowOff>100012</xdr:rowOff>
    </xdr:from>
    <xdr:to>
      <xdr:col>25</xdr:col>
      <xdr:colOff>523875</xdr:colOff>
      <xdr:row>49</xdr:row>
      <xdr:rowOff>176212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304800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8</xdr:row>
      <xdr:rowOff>14287</xdr:rowOff>
    </xdr:from>
    <xdr:to>
      <xdr:col>18</xdr:col>
      <xdr:colOff>400050</xdr:colOff>
      <xdr:row>22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561975</xdr:colOff>
      <xdr:row>40</xdr:row>
      <xdr:rowOff>52387</xdr:rowOff>
    </xdr:from>
    <xdr:to>
      <xdr:col>18</xdr:col>
      <xdr:colOff>257175</xdr:colOff>
      <xdr:row>54</xdr:row>
      <xdr:rowOff>128587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161925</xdr:colOff>
      <xdr:row>68</xdr:row>
      <xdr:rowOff>166687</xdr:rowOff>
    </xdr:from>
    <xdr:to>
      <xdr:col>18</xdr:col>
      <xdr:colOff>466725</xdr:colOff>
      <xdr:row>83</xdr:row>
      <xdr:rowOff>52387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26</xdr:row>
      <xdr:rowOff>104775</xdr:rowOff>
    </xdr:from>
    <xdr:to>
      <xdr:col>11</xdr:col>
      <xdr:colOff>114300</xdr:colOff>
      <xdr:row>40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104775</xdr:colOff>
      <xdr:row>43</xdr:row>
      <xdr:rowOff>76200</xdr:rowOff>
    </xdr:from>
    <xdr:to>
      <xdr:col>17</xdr:col>
      <xdr:colOff>771525</xdr:colOff>
      <xdr:row>57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123825</xdr:colOff>
      <xdr:row>6</xdr:row>
      <xdr:rowOff>128587</xdr:rowOff>
    </xdr:from>
    <xdr:to>
      <xdr:col>18</xdr:col>
      <xdr:colOff>600075</xdr:colOff>
      <xdr:row>21</xdr:row>
      <xdr:rowOff>14287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33337</xdr:colOff>
      <xdr:row>6</xdr:row>
      <xdr:rowOff>157162</xdr:rowOff>
    </xdr:from>
    <xdr:to>
      <xdr:col>23</xdr:col>
      <xdr:colOff>400051</xdr:colOff>
      <xdr:row>21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519112</xdr:colOff>
      <xdr:row>78</xdr:row>
      <xdr:rowOff>61912</xdr:rowOff>
    </xdr:from>
    <xdr:to>
      <xdr:col>18</xdr:col>
      <xdr:colOff>385762</xdr:colOff>
      <xdr:row>92</xdr:row>
      <xdr:rowOff>138112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538162</xdr:colOff>
      <xdr:row>102</xdr:row>
      <xdr:rowOff>185737</xdr:rowOff>
    </xdr:from>
    <xdr:to>
      <xdr:col>18</xdr:col>
      <xdr:colOff>404812</xdr:colOff>
      <xdr:row>117</xdr:row>
      <xdr:rowOff>71437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319087</xdr:colOff>
      <xdr:row>6</xdr:row>
      <xdr:rowOff>157162</xdr:rowOff>
    </xdr:from>
    <xdr:to>
      <xdr:col>21</xdr:col>
      <xdr:colOff>80962</xdr:colOff>
      <xdr:row>21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119062</xdr:colOff>
      <xdr:row>5</xdr:row>
      <xdr:rowOff>23812</xdr:rowOff>
    </xdr:from>
    <xdr:ext cx="1542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6367462" y="1547812"/>
              <a:ext cx="1542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367462" y="1547812"/>
              <a:ext cx="1542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𝑆_𝑡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304800</xdr:colOff>
      <xdr:row>5</xdr:row>
      <xdr:rowOff>38100</xdr:rowOff>
    </xdr:from>
    <xdr:ext cx="13099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6553200" y="1562100"/>
              <a:ext cx="13099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6553200" y="1562100"/>
              <a:ext cx="13099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𝐼_𝑡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114300</xdr:colOff>
      <xdr:row>5</xdr:row>
      <xdr:rowOff>38100</xdr:rowOff>
    </xdr:from>
    <xdr:ext cx="1542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5753100" y="990600"/>
              <a:ext cx="1542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5753100" y="990600"/>
              <a:ext cx="1542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𝑆_𝑡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190500</xdr:colOff>
      <xdr:row>29</xdr:row>
      <xdr:rowOff>9525</xdr:rowOff>
    </xdr:from>
    <xdr:ext cx="1542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8334375" y="4962525"/>
              <a:ext cx="1542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334375" y="4962525"/>
              <a:ext cx="1542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𝑆_𝑡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68</xdr:row>
      <xdr:rowOff>19050</xdr:rowOff>
    </xdr:from>
    <xdr:to>
      <xdr:col>24</xdr:col>
      <xdr:colOff>17424</xdr:colOff>
      <xdr:row>99</xdr:row>
      <xdr:rowOff>19050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" t="3777" r="-73" b="15485"/>
        <a:stretch/>
      </xdr:blipFill>
      <xdr:spPr>
        <a:xfrm>
          <a:off x="1857375" y="12973050"/>
          <a:ext cx="13009524" cy="590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opLeftCell="O42" workbookViewId="0">
      <selection activeCell="S37" sqref="S37:T62"/>
    </sheetView>
  </sheetViews>
  <sheetFormatPr defaultRowHeight="15" x14ac:dyDescent="0.25"/>
  <cols>
    <col min="1" max="1" width="11.42578125" customWidth="1"/>
    <col min="6" max="6" width="12.140625" customWidth="1"/>
    <col min="7" max="7" width="11.5703125" customWidth="1"/>
    <col min="8" max="8" width="14.85546875" customWidth="1"/>
    <col min="9" max="9" width="12.42578125" customWidth="1"/>
    <col min="10" max="10" width="11.7109375" customWidth="1"/>
    <col min="14" max="14" width="10.7109375" customWidth="1"/>
    <col min="16" max="16" width="14.42578125" customWidth="1"/>
    <col min="19" max="19" width="10.7109375" customWidth="1"/>
  </cols>
  <sheetData>
    <row r="1" spans="1:19" x14ac:dyDescent="0.25">
      <c r="A1" t="s">
        <v>0</v>
      </c>
      <c r="B1" t="s">
        <v>1</v>
      </c>
    </row>
    <row r="2" spans="1:19" x14ac:dyDescent="0.25">
      <c r="A2" s="1">
        <v>43467</v>
      </c>
      <c r="B2">
        <v>157.91999799999999</v>
      </c>
    </row>
    <row r="3" spans="1:19" x14ac:dyDescent="0.25">
      <c r="A3" s="1">
        <v>43468</v>
      </c>
      <c r="B3">
        <v>142.19000199999999</v>
      </c>
    </row>
    <row r="4" spans="1:19" x14ac:dyDescent="0.25">
      <c r="A4" s="1">
        <v>43469</v>
      </c>
      <c r="B4">
        <v>148.259995</v>
      </c>
      <c r="N4" s="6" t="s">
        <v>4</v>
      </c>
      <c r="O4" s="6" t="s">
        <v>5</v>
      </c>
      <c r="P4" s="6" t="s">
        <v>6</v>
      </c>
      <c r="Q4" s="6" t="s">
        <v>7</v>
      </c>
      <c r="R4" s="6" t="s">
        <v>8</v>
      </c>
      <c r="S4" s="6" t="s">
        <v>9</v>
      </c>
    </row>
    <row r="5" spans="1:19" x14ac:dyDescent="0.25">
      <c r="A5" s="1">
        <v>43472</v>
      </c>
      <c r="B5">
        <v>147.929993</v>
      </c>
      <c r="N5" s="1">
        <v>43647</v>
      </c>
      <c r="O5" s="7">
        <v>201.550003</v>
      </c>
      <c r="P5" s="2">
        <f>0.2534*(N5)-10854</f>
        <v>206.14980000000105</v>
      </c>
      <c r="Q5" s="7">
        <f>ABS(P5-O5)</f>
        <v>4.5997970000010469</v>
      </c>
      <c r="R5" s="7">
        <f>Q5^2</f>
        <v>21.15813244121863</v>
      </c>
      <c r="S5" s="8">
        <f>Q5/O5</f>
        <v>2.2822113279755429E-2</v>
      </c>
    </row>
    <row r="6" spans="1:19" x14ac:dyDescent="0.25">
      <c r="A6" s="1">
        <v>43473</v>
      </c>
      <c r="B6">
        <v>150.75</v>
      </c>
      <c r="N6" s="1">
        <v>43648</v>
      </c>
      <c r="O6" s="7">
        <v>202.729996</v>
      </c>
      <c r="P6" s="2">
        <f t="shared" ref="P6:P54" si="0">0.2534*(N6)-10854</f>
        <v>206.40320000000065</v>
      </c>
      <c r="Q6" s="7">
        <f t="shared" ref="Q6:Q23" si="1">ABS(P6-O6)</f>
        <v>3.6732040000006521</v>
      </c>
      <c r="R6" s="7">
        <f t="shared" ref="R6:R23" si="2">Q6^2</f>
        <v>13.49242762562079</v>
      </c>
      <c r="S6" s="8">
        <f t="shared" ref="S6:S23" si="3">Q6/O6</f>
        <v>1.81187001059313E-2</v>
      </c>
    </row>
    <row r="7" spans="1:19" x14ac:dyDescent="0.25">
      <c r="A7" s="1">
        <v>43474</v>
      </c>
      <c r="B7">
        <v>153.30999800000001</v>
      </c>
      <c r="N7" s="1">
        <v>43649</v>
      </c>
      <c r="O7" s="7">
        <v>204.41000399999999</v>
      </c>
      <c r="P7" s="2">
        <f t="shared" si="0"/>
        <v>206.65660000000025</v>
      </c>
      <c r="Q7" s="7">
        <f t="shared" si="1"/>
        <v>2.2465960000002667</v>
      </c>
      <c r="R7" s="7">
        <f t="shared" si="2"/>
        <v>5.0471935872171985</v>
      </c>
      <c r="S7" s="8">
        <f t="shared" si="3"/>
        <v>1.0990636250857208E-2</v>
      </c>
    </row>
    <row r="8" spans="1:19" x14ac:dyDescent="0.25">
      <c r="A8" s="1">
        <v>43475</v>
      </c>
      <c r="B8">
        <v>153.800003</v>
      </c>
      <c r="N8" s="1">
        <v>43651</v>
      </c>
      <c r="O8" s="7">
        <v>204.229996</v>
      </c>
      <c r="P8" s="2">
        <f t="shared" si="0"/>
        <v>207.16340000000127</v>
      </c>
      <c r="Q8" s="7">
        <f t="shared" si="1"/>
        <v>2.9334040000012749</v>
      </c>
      <c r="R8" s="7">
        <f t="shared" si="2"/>
        <v>8.6048590272234797</v>
      </c>
      <c r="S8" s="8">
        <f t="shared" si="3"/>
        <v>1.4363237807639553E-2</v>
      </c>
    </row>
    <row r="9" spans="1:19" x14ac:dyDescent="0.25">
      <c r="A9" s="1">
        <v>43476</v>
      </c>
      <c r="B9">
        <v>152.28999300000001</v>
      </c>
      <c r="N9" s="1">
        <v>43654</v>
      </c>
      <c r="O9" s="7">
        <v>200.020004</v>
      </c>
      <c r="P9" s="2">
        <f t="shared" si="0"/>
        <v>207.92360000000008</v>
      </c>
      <c r="Q9" s="7">
        <f t="shared" si="1"/>
        <v>7.9035960000000784</v>
      </c>
      <c r="R9" s="7">
        <f t="shared" si="2"/>
        <v>62.466829731217238</v>
      </c>
      <c r="S9" s="8">
        <f t="shared" si="3"/>
        <v>3.9514027806939141E-2</v>
      </c>
    </row>
    <row r="10" spans="1:19" x14ac:dyDescent="0.25">
      <c r="A10" s="1">
        <v>43479</v>
      </c>
      <c r="B10">
        <v>150</v>
      </c>
      <c r="N10" s="1">
        <v>43655</v>
      </c>
      <c r="O10" s="7">
        <v>201.240005</v>
      </c>
      <c r="P10" s="2">
        <f t="shared" si="0"/>
        <v>208.1770000000015</v>
      </c>
      <c r="Q10" s="7">
        <f t="shared" si="1"/>
        <v>6.9369950000015024</v>
      </c>
      <c r="R10" s="7">
        <f t="shared" si="2"/>
        <v>48.121899630045846</v>
      </c>
      <c r="S10" s="8">
        <f t="shared" si="3"/>
        <v>3.4471252373510439E-2</v>
      </c>
    </row>
    <row r="11" spans="1:19" x14ac:dyDescent="0.25">
      <c r="A11" s="1">
        <v>43480</v>
      </c>
      <c r="B11">
        <v>153.070007</v>
      </c>
      <c r="N11" s="1">
        <v>43656</v>
      </c>
      <c r="O11" s="7">
        <v>203.229996</v>
      </c>
      <c r="P11" s="2">
        <f t="shared" si="0"/>
        <v>208.4304000000011</v>
      </c>
      <c r="Q11" s="7">
        <f t="shared" si="1"/>
        <v>5.2004040000011003</v>
      </c>
      <c r="R11" s="7">
        <f t="shared" si="2"/>
        <v>27.044201763227445</v>
      </c>
      <c r="S11" s="8">
        <f t="shared" si="3"/>
        <v>2.5588762005393634E-2</v>
      </c>
    </row>
    <row r="12" spans="1:19" x14ac:dyDescent="0.25">
      <c r="A12" s="1">
        <v>43481</v>
      </c>
      <c r="B12">
        <v>154.94000199999999</v>
      </c>
      <c r="N12" s="1">
        <v>43657</v>
      </c>
      <c r="O12" s="7">
        <v>201.75</v>
      </c>
      <c r="P12" s="2">
        <f t="shared" si="0"/>
        <v>208.6838000000007</v>
      </c>
      <c r="Q12" s="7">
        <f t="shared" si="1"/>
        <v>6.9338000000007014</v>
      </c>
      <c r="R12" s="7">
        <f t="shared" si="2"/>
        <v>48.077582440009728</v>
      </c>
      <c r="S12" s="8">
        <f t="shared" si="3"/>
        <v>3.4368277571255025E-2</v>
      </c>
    </row>
    <row r="13" spans="1:19" x14ac:dyDescent="0.25">
      <c r="A13" s="1">
        <v>43482</v>
      </c>
      <c r="B13">
        <v>155.86000100000001</v>
      </c>
      <c r="N13" s="1">
        <v>43658</v>
      </c>
      <c r="O13" s="7">
        <v>203.300003</v>
      </c>
      <c r="P13" s="2">
        <f t="shared" si="0"/>
        <v>208.9372000000003</v>
      </c>
      <c r="Q13" s="7">
        <f t="shared" si="1"/>
        <v>5.6371970000002989</v>
      </c>
      <c r="R13" s="7">
        <f t="shared" si="2"/>
        <v>31.777990016812371</v>
      </c>
      <c r="S13" s="8">
        <f t="shared" si="3"/>
        <v>2.7728464913009856E-2</v>
      </c>
    </row>
    <row r="14" spans="1:19" x14ac:dyDescent="0.25">
      <c r="A14" s="1">
        <v>43483</v>
      </c>
      <c r="B14">
        <v>156.820007</v>
      </c>
      <c r="N14" s="1">
        <v>43661</v>
      </c>
      <c r="O14" s="7">
        <v>205.21000699999999</v>
      </c>
      <c r="P14" s="2">
        <f t="shared" si="0"/>
        <v>209.69740000000093</v>
      </c>
      <c r="Q14" s="7">
        <f t="shared" si="1"/>
        <v>4.4873930000009352</v>
      </c>
      <c r="R14" s="7">
        <f t="shared" si="2"/>
        <v>20.136695936457393</v>
      </c>
      <c r="S14" s="8">
        <f t="shared" si="3"/>
        <v>2.1867320534719029E-2</v>
      </c>
    </row>
    <row r="15" spans="1:19" x14ac:dyDescent="0.25">
      <c r="A15" s="1">
        <v>43487</v>
      </c>
      <c r="B15">
        <v>153.300003</v>
      </c>
      <c r="N15" s="1">
        <v>43662</v>
      </c>
      <c r="O15" s="7">
        <v>204.5</v>
      </c>
      <c r="P15" s="2">
        <f t="shared" si="0"/>
        <v>209.95080000000053</v>
      </c>
      <c r="Q15" s="7">
        <f t="shared" si="1"/>
        <v>5.4508000000005268</v>
      </c>
      <c r="R15" s="7">
        <f t="shared" si="2"/>
        <v>29.711220640005742</v>
      </c>
      <c r="S15" s="8">
        <f t="shared" si="3"/>
        <v>2.6654278728608934E-2</v>
      </c>
    </row>
    <row r="16" spans="1:19" x14ac:dyDescent="0.25">
      <c r="A16" s="1">
        <v>43488</v>
      </c>
      <c r="B16">
        <v>153.91999799999999</v>
      </c>
      <c r="N16" s="1">
        <v>43663</v>
      </c>
      <c r="O16" s="7">
        <v>203.35000600000001</v>
      </c>
      <c r="P16" s="2">
        <f t="shared" si="0"/>
        <v>210.20420000000013</v>
      </c>
      <c r="Q16" s="7">
        <f t="shared" si="1"/>
        <v>6.8541940000001205</v>
      </c>
      <c r="R16" s="7">
        <f t="shared" si="2"/>
        <v>46.979975389637652</v>
      </c>
      <c r="S16" s="8">
        <f t="shared" si="3"/>
        <v>3.3706387006450934E-2</v>
      </c>
    </row>
    <row r="17" spans="1:22" x14ac:dyDescent="0.25">
      <c r="A17" s="1">
        <v>43489</v>
      </c>
      <c r="B17">
        <v>152.699997</v>
      </c>
      <c r="N17" s="1">
        <v>43664</v>
      </c>
      <c r="O17" s="7">
        <v>205.66000399999999</v>
      </c>
      <c r="P17" s="2">
        <f t="shared" si="0"/>
        <v>210.45759999999973</v>
      </c>
      <c r="Q17" s="7">
        <f t="shared" si="1"/>
        <v>4.7975959999997428</v>
      </c>
      <c r="R17" s="7">
        <f t="shared" si="2"/>
        <v>23.016927379213534</v>
      </c>
      <c r="S17" s="8">
        <f t="shared" si="3"/>
        <v>2.3327802716563904E-2</v>
      </c>
    </row>
    <row r="18" spans="1:22" x14ac:dyDescent="0.25">
      <c r="A18" s="1">
        <v>43490</v>
      </c>
      <c r="B18">
        <v>157.759995</v>
      </c>
      <c r="N18" s="1">
        <v>43665</v>
      </c>
      <c r="O18" s="7">
        <v>202.58999600000001</v>
      </c>
      <c r="P18" s="2">
        <f t="shared" si="0"/>
        <v>210.71100000000115</v>
      </c>
      <c r="Q18" s="7">
        <f t="shared" si="1"/>
        <v>8.1210040000011361</v>
      </c>
      <c r="R18" s="7">
        <f t="shared" si="2"/>
        <v>65.950705968034455</v>
      </c>
      <c r="S18" s="8">
        <f t="shared" si="3"/>
        <v>4.0085908289376422E-2</v>
      </c>
    </row>
    <row r="19" spans="1:22" x14ac:dyDescent="0.25">
      <c r="A19" s="1">
        <v>43493</v>
      </c>
      <c r="B19">
        <v>156.300003</v>
      </c>
      <c r="N19" s="1">
        <v>43668</v>
      </c>
      <c r="O19" s="7">
        <v>207.220001</v>
      </c>
      <c r="P19" s="2">
        <f t="shared" si="0"/>
        <v>211.47119999999995</v>
      </c>
      <c r="Q19" s="7">
        <f t="shared" si="1"/>
        <v>4.2511989999999571</v>
      </c>
      <c r="R19" s="7">
        <f t="shared" si="2"/>
        <v>18.072692937600635</v>
      </c>
      <c r="S19" s="8">
        <f t="shared" si="3"/>
        <v>2.0515389342170485E-2</v>
      </c>
    </row>
    <row r="20" spans="1:22" x14ac:dyDescent="0.25">
      <c r="A20" s="1">
        <v>43494</v>
      </c>
      <c r="B20">
        <v>154.679993</v>
      </c>
      <c r="N20" s="1">
        <v>43669</v>
      </c>
      <c r="O20" s="7">
        <v>208.83999600000001</v>
      </c>
      <c r="P20" s="2">
        <f t="shared" si="0"/>
        <v>211.72460000000137</v>
      </c>
      <c r="Q20" s="7">
        <f t="shared" si="1"/>
        <v>2.8846040000013602</v>
      </c>
      <c r="R20" s="7">
        <f t="shared" si="2"/>
        <v>8.3209402368238479</v>
      </c>
      <c r="S20" s="8">
        <f t="shared" si="3"/>
        <v>1.3812507447095335E-2</v>
      </c>
    </row>
    <row r="21" spans="1:22" x14ac:dyDescent="0.25">
      <c r="A21" s="1">
        <v>43495</v>
      </c>
      <c r="B21">
        <v>165.25</v>
      </c>
      <c r="N21" s="1">
        <v>43670</v>
      </c>
      <c r="O21" s="7">
        <v>208.66999799999999</v>
      </c>
      <c r="P21" s="2">
        <f t="shared" si="0"/>
        <v>211.97800000000097</v>
      </c>
      <c r="Q21" s="7">
        <f t="shared" si="1"/>
        <v>3.3080020000009824</v>
      </c>
      <c r="R21" s="7">
        <f t="shared" si="2"/>
        <v>10.942877232010499</v>
      </c>
      <c r="S21" s="8">
        <f t="shared" si="3"/>
        <v>1.5852791640899821E-2</v>
      </c>
    </row>
    <row r="22" spans="1:22" x14ac:dyDescent="0.25">
      <c r="A22" s="1">
        <v>43496</v>
      </c>
      <c r="B22">
        <v>166.44000199999999</v>
      </c>
      <c r="N22" s="1">
        <v>43671</v>
      </c>
      <c r="O22" s="7">
        <v>207.020004</v>
      </c>
      <c r="P22" s="2">
        <f t="shared" si="0"/>
        <v>212.23140000000058</v>
      </c>
      <c r="Q22" s="7">
        <f t="shared" si="1"/>
        <v>5.2113960000005761</v>
      </c>
      <c r="R22" s="7">
        <f t="shared" si="2"/>
        <v>27.158648268822006</v>
      </c>
      <c r="S22" s="8">
        <f t="shared" si="3"/>
        <v>2.5173393388595318E-2</v>
      </c>
    </row>
    <row r="23" spans="1:22" x14ac:dyDescent="0.25">
      <c r="A23" s="1">
        <v>43497</v>
      </c>
      <c r="B23">
        <v>166.520004</v>
      </c>
      <c r="N23" s="1">
        <v>43672</v>
      </c>
      <c r="O23" s="7">
        <v>207.740005</v>
      </c>
      <c r="P23" s="2">
        <f t="shared" si="0"/>
        <v>212.48480000000018</v>
      </c>
      <c r="Q23" s="7">
        <f t="shared" si="1"/>
        <v>4.7447950000001811</v>
      </c>
      <c r="R23" s="7">
        <f t="shared" si="2"/>
        <v>22.513079592026717</v>
      </c>
      <c r="S23" s="8">
        <f t="shared" si="3"/>
        <v>2.2840063953980271E-2</v>
      </c>
    </row>
    <row r="24" spans="1:22" x14ac:dyDescent="0.25">
      <c r="A24" s="1">
        <v>43500</v>
      </c>
      <c r="B24">
        <v>171.25</v>
      </c>
    </row>
    <row r="25" spans="1:22" x14ac:dyDescent="0.25">
      <c r="A25" s="1">
        <v>43501</v>
      </c>
      <c r="B25">
        <v>174.179993</v>
      </c>
    </row>
    <row r="26" spans="1:22" x14ac:dyDescent="0.25">
      <c r="A26" s="1">
        <v>43502</v>
      </c>
      <c r="B26">
        <v>174.240005</v>
      </c>
    </row>
    <row r="27" spans="1:22" x14ac:dyDescent="0.25">
      <c r="A27" s="1">
        <v>43503</v>
      </c>
      <c r="B27">
        <v>170.94000199999999</v>
      </c>
    </row>
    <row r="28" spans="1:22" x14ac:dyDescent="0.25">
      <c r="A28" s="1">
        <v>43504</v>
      </c>
      <c r="B28">
        <v>170.41000399999999</v>
      </c>
      <c r="S28" s="18" t="s">
        <v>68</v>
      </c>
      <c r="T28" s="31">
        <f>AVERAGE(Q5:Q23)</f>
        <v>5.0618934736848651</v>
      </c>
      <c r="U28" s="31">
        <f>AVERAGE(R5:R23)</f>
        <v>28.347098939117124</v>
      </c>
      <c r="V28" s="33">
        <f>AVERAGE(S5:S23)</f>
        <v>2.4831648166460635E-2</v>
      </c>
    </row>
    <row r="29" spans="1:22" x14ac:dyDescent="0.25">
      <c r="A29" s="1">
        <v>43507</v>
      </c>
      <c r="B29">
        <v>169.429993</v>
      </c>
      <c r="S29" s="18"/>
      <c r="T29" s="32" t="s">
        <v>10</v>
      </c>
      <c r="U29" s="32" t="s">
        <v>11</v>
      </c>
      <c r="V29" s="32" t="s">
        <v>12</v>
      </c>
    </row>
    <row r="30" spans="1:22" x14ac:dyDescent="0.25">
      <c r="A30" s="1">
        <v>43508</v>
      </c>
      <c r="B30">
        <v>170.88999899999999</v>
      </c>
      <c r="G30" t="s">
        <v>71</v>
      </c>
      <c r="S30" s="18" t="s">
        <v>69</v>
      </c>
      <c r="T30" s="31">
        <v>0.59519999999999995</v>
      </c>
      <c r="U30" s="18"/>
      <c r="V30" s="18"/>
    </row>
    <row r="31" spans="1:22" x14ac:dyDescent="0.25">
      <c r="A31" s="1">
        <v>43509</v>
      </c>
      <c r="B31">
        <v>170.179993</v>
      </c>
      <c r="S31" s="18" t="s">
        <v>70</v>
      </c>
      <c r="T31" s="31">
        <f>SQRT(T30)</f>
        <v>0.77149206087943634</v>
      </c>
      <c r="U31" s="18"/>
      <c r="V31" s="18"/>
    </row>
    <row r="32" spans="1:22" x14ac:dyDescent="0.25">
      <c r="A32" s="1">
        <v>43510</v>
      </c>
      <c r="B32">
        <v>170.800003</v>
      </c>
    </row>
    <row r="33" spans="1:20" x14ac:dyDescent="0.25">
      <c r="A33" s="1">
        <v>43511</v>
      </c>
      <c r="B33">
        <v>170.41999799999999</v>
      </c>
      <c r="F33" s="6" t="s">
        <v>4</v>
      </c>
      <c r="G33" s="6" t="s">
        <v>5</v>
      </c>
      <c r="H33" s="6" t="s">
        <v>6</v>
      </c>
      <c r="I33" s="6" t="s">
        <v>7</v>
      </c>
      <c r="J33" s="6" t="s">
        <v>8</v>
      </c>
      <c r="K33" s="6" t="s">
        <v>9</v>
      </c>
    </row>
    <row r="34" spans="1:20" x14ac:dyDescent="0.25">
      <c r="A34" s="1"/>
      <c r="F34" s="1">
        <v>43642</v>
      </c>
      <c r="G34" s="7">
        <v>199.800003</v>
      </c>
      <c r="H34" s="6"/>
      <c r="I34" s="6"/>
      <c r="J34" s="6"/>
      <c r="K34" s="6"/>
    </row>
    <row r="35" spans="1:20" x14ac:dyDescent="0.25">
      <c r="A35" s="1"/>
      <c r="F35" s="1">
        <v>43643</v>
      </c>
      <c r="G35" s="7">
        <v>199.740005</v>
      </c>
      <c r="H35" s="6"/>
      <c r="I35" s="6"/>
      <c r="J35" s="6"/>
      <c r="K35" s="6"/>
    </row>
    <row r="36" spans="1:20" x14ac:dyDescent="0.25">
      <c r="A36" s="1"/>
      <c r="F36" s="1">
        <v>43644</v>
      </c>
      <c r="G36" s="7">
        <v>197.91999799999999</v>
      </c>
      <c r="H36" s="6"/>
      <c r="I36" s="6"/>
      <c r="J36" s="6"/>
      <c r="K36" s="6"/>
    </row>
    <row r="37" spans="1:20" x14ac:dyDescent="0.25">
      <c r="A37" s="1">
        <v>43515</v>
      </c>
      <c r="B37">
        <v>170.929993</v>
      </c>
      <c r="F37" s="1">
        <v>43647</v>
      </c>
      <c r="G37" s="7">
        <v>201.550003</v>
      </c>
      <c r="H37" s="2">
        <f>AVERAGE(G34:G36)</f>
        <v>199.15333533333333</v>
      </c>
      <c r="I37" s="7">
        <f>ABS(H37-G37)</f>
        <v>2.3966676666666729</v>
      </c>
      <c r="J37" s="7">
        <f>I37^2</f>
        <v>5.7440159044454742</v>
      </c>
      <c r="K37" s="8">
        <f>I37/G37</f>
        <v>1.1891181498353403E-2</v>
      </c>
      <c r="S37" t="s">
        <v>77</v>
      </c>
      <c r="T37" t="s">
        <v>78</v>
      </c>
    </row>
    <row r="38" spans="1:20" x14ac:dyDescent="0.25">
      <c r="A38" s="1">
        <v>43516</v>
      </c>
      <c r="B38">
        <v>172.029999</v>
      </c>
      <c r="F38" s="1">
        <v>43648</v>
      </c>
      <c r="G38" s="7">
        <v>202.729996</v>
      </c>
      <c r="H38" s="2">
        <f t="shared" ref="H38:H55" si="4">AVERAGE(G35:G37)</f>
        <v>199.73666866666667</v>
      </c>
      <c r="I38" s="7">
        <f t="shared" ref="I38:I55" si="5">ABS(H38-G38)</f>
        <v>2.9933273333333261</v>
      </c>
      <c r="J38" s="7">
        <f t="shared" ref="J38:J55" si="6">I38^2</f>
        <v>8.9600085244804006</v>
      </c>
      <c r="K38" s="8">
        <f t="shared" ref="K38:K55" si="7">I38/G38</f>
        <v>1.4765093436559462E-2</v>
      </c>
      <c r="S38" s="1">
        <v>43673</v>
      </c>
      <c r="T38" s="2">
        <f>0.2534*(S38)-10854</f>
        <v>212.73819999999978</v>
      </c>
    </row>
    <row r="39" spans="1:20" x14ac:dyDescent="0.25">
      <c r="A39" s="1">
        <v>43517</v>
      </c>
      <c r="B39">
        <v>171.05999800000001</v>
      </c>
      <c r="F39" s="1">
        <v>43649</v>
      </c>
      <c r="G39" s="7">
        <v>204.41000399999999</v>
      </c>
      <c r="H39" s="2">
        <f t="shared" si="4"/>
        <v>200.73333233333335</v>
      </c>
      <c r="I39" s="7">
        <f t="shared" si="5"/>
        <v>3.6766716666666355</v>
      </c>
      <c r="J39" s="7">
        <f t="shared" si="6"/>
        <v>13.517914544469216</v>
      </c>
      <c r="K39" s="8">
        <f t="shared" si="7"/>
        <v>1.7986750133161956E-2</v>
      </c>
      <c r="S39" s="1">
        <v>43674</v>
      </c>
      <c r="T39" s="2">
        <f>0.2534*(S39)-10854</f>
        <v>212.9916000000012</v>
      </c>
    </row>
    <row r="40" spans="1:20" x14ac:dyDescent="0.25">
      <c r="A40" s="1">
        <v>43518</v>
      </c>
      <c r="B40">
        <v>172.970001</v>
      </c>
      <c r="F40" s="1">
        <v>43651</v>
      </c>
      <c r="G40" s="7">
        <v>204.229996</v>
      </c>
      <c r="H40" s="2">
        <f t="shared" si="4"/>
        <v>202.89666766666664</v>
      </c>
      <c r="I40" s="7">
        <f t="shared" si="5"/>
        <v>1.3333283333333554</v>
      </c>
      <c r="J40" s="7">
        <f t="shared" si="6"/>
        <v>1.7777644444695033</v>
      </c>
      <c r="K40" s="8">
        <f t="shared" si="7"/>
        <v>6.5285626962131235E-3</v>
      </c>
      <c r="S40" s="1">
        <v>43675</v>
      </c>
      <c r="T40" s="2">
        <f>0.2534*(S40)-10854</f>
        <v>213.2450000000008</v>
      </c>
    </row>
    <row r="41" spans="1:20" x14ac:dyDescent="0.25">
      <c r="A41" s="1">
        <v>43521</v>
      </c>
      <c r="B41">
        <v>174.229996</v>
      </c>
      <c r="F41" s="1">
        <v>43654</v>
      </c>
      <c r="G41" s="7">
        <v>200.020004</v>
      </c>
      <c r="H41" s="2">
        <f t="shared" si="4"/>
        <v>203.78999866666666</v>
      </c>
      <c r="I41" s="7">
        <f t="shared" si="5"/>
        <v>3.7699946666666619</v>
      </c>
      <c r="J41" s="7">
        <f t="shared" si="6"/>
        <v>14.212859786695075</v>
      </c>
      <c r="K41" s="8">
        <f t="shared" si="7"/>
        <v>1.8848088147556792E-2</v>
      </c>
      <c r="S41" s="1">
        <v>43676</v>
      </c>
      <c r="T41" s="2">
        <f>0.2534*(S41)-10854</f>
        <v>213.4984000000004</v>
      </c>
    </row>
    <row r="42" spans="1:20" x14ac:dyDescent="0.25">
      <c r="A42" s="1">
        <v>43522</v>
      </c>
      <c r="B42">
        <v>174.33000200000001</v>
      </c>
      <c r="F42" s="1">
        <v>43655</v>
      </c>
      <c r="G42" s="7">
        <v>201.240005</v>
      </c>
      <c r="H42" s="2">
        <f t="shared" si="4"/>
        <v>202.88666799999999</v>
      </c>
      <c r="I42" s="7">
        <f t="shared" si="5"/>
        <v>1.6466629999999896</v>
      </c>
      <c r="J42" s="7">
        <f t="shared" si="6"/>
        <v>2.7114990355689654</v>
      </c>
      <c r="K42" s="8">
        <f t="shared" si="7"/>
        <v>8.1825827821858255E-3</v>
      </c>
      <c r="S42" s="1">
        <v>43677</v>
      </c>
      <c r="T42" s="2">
        <f>0.2534*(S42)-10854</f>
        <v>213.7518</v>
      </c>
    </row>
    <row r="43" spans="1:20" x14ac:dyDescent="0.25">
      <c r="A43" s="1">
        <v>43523</v>
      </c>
      <c r="B43">
        <v>174.86999499999999</v>
      </c>
      <c r="F43" s="1">
        <v>43656</v>
      </c>
      <c r="G43" s="7">
        <v>203.229996</v>
      </c>
      <c r="H43" s="2">
        <f t="shared" si="4"/>
        <v>201.83000166666667</v>
      </c>
      <c r="I43" s="7">
        <f t="shared" si="5"/>
        <v>1.3999943333333249</v>
      </c>
      <c r="J43" s="7">
        <f t="shared" si="6"/>
        <v>1.9599841333654209</v>
      </c>
      <c r="K43" s="8">
        <f t="shared" si="7"/>
        <v>6.8887189927087583E-3</v>
      </c>
      <c r="S43" s="1">
        <v>43678</v>
      </c>
      <c r="T43" s="2">
        <f>0.2534*(S43)-10854</f>
        <v>214.00520000000142</v>
      </c>
    </row>
    <row r="44" spans="1:20" x14ac:dyDescent="0.25">
      <c r="A44" s="1">
        <v>43524</v>
      </c>
      <c r="B44">
        <v>173.14999399999999</v>
      </c>
      <c r="F44" s="1">
        <v>43657</v>
      </c>
      <c r="G44" s="7">
        <v>201.75</v>
      </c>
      <c r="H44" s="2">
        <f t="shared" si="4"/>
        <v>201.49666833333333</v>
      </c>
      <c r="I44" s="7">
        <f t="shared" si="5"/>
        <v>0.25333166666666784</v>
      </c>
      <c r="J44" s="7">
        <f t="shared" si="6"/>
        <v>6.4176933336111713E-2</v>
      </c>
      <c r="K44" s="8">
        <f t="shared" si="7"/>
        <v>1.2556712102437069E-3</v>
      </c>
      <c r="S44" s="1">
        <v>43679</v>
      </c>
      <c r="T44" s="2">
        <f>0.2534*(S44)-10854</f>
        <v>214.25860000000102</v>
      </c>
    </row>
    <row r="45" spans="1:20" x14ac:dyDescent="0.25">
      <c r="A45" s="1">
        <v>43525</v>
      </c>
      <c r="B45">
        <v>174.970001</v>
      </c>
      <c r="F45" s="1">
        <v>43658</v>
      </c>
      <c r="G45" s="7">
        <v>203.300003</v>
      </c>
      <c r="H45" s="2">
        <f t="shared" si="4"/>
        <v>202.07333366666668</v>
      </c>
      <c r="I45" s="7">
        <f t="shared" si="5"/>
        <v>1.2266693333333194</v>
      </c>
      <c r="J45" s="7">
        <f t="shared" si="6"/>
        <v>1.5047176533404103</v>
      </c>
      <c r="K45" s="8">
        <f t="shared" si="7"/>
        <v>6.0337890567238178E-3</v>
      </c>
      <c r="S45" s="1">
        <v>43680</v>
      </c>
      <c r="T45" s="2">
        <f>0.2534*(S45)-10854</f>
        <v>214.51200000000063</v>
      </c>
    </row>
    <row r="46" spans="1:20" x14ac:dyDescent="0.25">
      <c r="A46" s="1">
        <v>43528</v>
      </c>
      <c r="B46">
        <v>175.85000600000001</v>
      </c>
      <c r="F46" s="1">
        <v>43661</v>
      </c>
      <c r="G46" s="7">
        <v>205.21000699999999</v>
      </c>
      <c r="H46" s="2">
        <f t="shared" si="4"/>
        <v>202.75999966666669</v>
      </c>
      <c r="I46" s="7">
        <f t="shared" si="5"/>
        <v>2.4500073333333034</v>
      </c>
      <c r="J46" s="7">
        <f t="shared" si="6"/>
        <v>6.002535933386965</v>
      </c>
      <c r="K46" s="8">
        <f t="shared" si="7"/>
        <v>1.193902465649886E-2</v>
      </c>
      <c r="S46" s="1">
        <v>43681</v>
      </c>
      <c r="T46" s="2">
        <f>0.2534*(S46)-10854</f>
        <v>214.76540000000023</v>
      </c>
    </row>
    <row r="47" spans="1:20" x14ac:dyDescent="0.25">
      <c r="A47" s="1">
        <v>43529</v>
      </c>
      <c r="B47">
        <v>175.529999</v>
      </c>
      <c r="F47" s="1">
        <v>43662</v>
      </c>
      <c r="G47" s="7">
        <v>204.5</v>
      </c>
      <c r="H47" s="2">
        <f t="shared" si="4"/>
        <v>203.42000333333331</v>
      </c>
      <c r="I47" s="7">
        <f t="shared" si="5"/>
        <v>1.0799966666666876</v>
      </c>
      <c r="J47" s="7">
        <f t="shared" si="6"/>
        <v>1.1663928000111563</v>
      </c>
      <c r="K47" s="8">
        <f t="shared" si="7"/>
        <v>5.2811572942136316E-3</v>
      </c>
      <c r="S47" s="1">
        <v>43682</v>
      </c>
      <c r="T47" s="2">
        <f>0.2534*(S47)-10854</f>
        <v>215.01879999999983</v>
      </c>
    </row>
    <row r="48" spans="1:20" x14ac:dyDescent="0.25">
      <c r="A48" s="1">
        <v>43530</v>
      </c>
      <c r="B48">
        <v>174.520004</v>
      </c>
      <c r="F48" s="1">
        <v>43663</v>
      </c>
      <c r="G48" s="7">
        <v>203.35000600000001</v>
      </c>
      <c r="H48" s="2">
        <f t="shared" si="4"/>
        <v>204.33667</v>
      </c>
      <c r="I48" s="7">
        <f t="shared" si="5"/>
        <v>0.98666399999999044</v>
      </c>
      <c r="J48" s="7">
        <f t="shared" si="6"/>
        <v>0.97350584889598113</v>
      </c>
      <c r="K48" s="8">
        <f t="shared" si="7"/>
        <v>4.8520480496075831E-3</v>
      </c>
      <c r="S48" s="1">
        <v>43683</v>
      </c>
      <c r="T48" s="2">
        <f>0.2534*(S48)-10854</f>
        <v>215.27220000000125</v>
      </c>
    </row>
    <row r="49" spans="1:20" x14ac:dyDescent="0.25">
      <c r="A49" s="1">
        <v>43531</v>
      </c>
      <c r="B49">
        <v>172.5</v>
      </c>
      <c r="F49" s="1">
        <v>43664</v>
      </c>
      <c r="G49" s="7">
        <v>205.66000399999999</v>
      </c>
      <c r="H49" s="2">
        <f t="shared" si="4"/>
        <v>204.35333766666668</v>
      </c>
      <c r="I49" s="7">
        <f t="shared" si="5"/>
        <v>1.3066663333333111</v>
      </c>
      <c r="J49" s="7">
        <f t="shared" si="6"/>
        <v>1.7073769066667195</v>
      </c>
      <c r="K49" s="8">
        <f t="shared" si="7"/>
        <v>6.353526733050687E-3</v>
      </c>
      <c r="S49" s="1">
        <v>43684</v>
      </c>
      <c r="T49" s="2">
        <f>0.2534*(S49)-10854</f>
        <v>215.52560000000085</v>
      </c>
    </row>
    <row r="50" spans="1:20" x14ac:dyDescent="0.25">
      <c r="A50" s="1">
        <v>43532</v>
      </c>
      <c r="B50">
        <v>172.91000399999999</v>
      </c>
      <c r="F50" s="1">
        <v>43665</v>
      </c>
      <c r="G50" s="7">
        <v>202.58999600000001</v>
      </c>
      <c r="H50" s="2">
        <f t="shared" si="4"/>
        <v>204.50333666666666</v>
      </c>
      <c r="I50" s="7">
        <f t="shared" si="5"/>
        <v>1.9133406666666417</v>
      </c>
      <c r="J50" s="7">
        <f t="shared" si="6"/>
        <v>3.6608725067203491</v>
      </c>
      <c r="K50" s="8">
        <f t="shared" si="7"/>
        <v>9.444398560858068E-3</v>
      </c>
      <c r="S50" s="1">
        <v>43685</v>
      </c>
      <c r="T50" s="2">
        <f>0.2534*(S50)-10854</f>
        <v>215.77900000000045</v>
      </c>
    </row>
    <row r="51" spans="1:20" x14ac:dyDescent="0.25">
      <c r="A51" s="1">
        <v>43535</v>
      </c>
      <c r="B51">
        <v>178.89999399999999</v>
      </c>
      <c r="F51" s="1">
        <v>43668</v>
      </c>
      <c r="G51" s="7">
        <v>207.220001</v>
      </c>
      <c r="H51" s="2">
        <f t="shared" si="4"/>
        <v>203.86666866666667</v>
      </c>
      <c r="I51" s="7">
        <f t="shared" si="5"/>
        <v>3.3533323333333271</v>
      </c>
      <c r="J51" s="7">
        <f t="shared" si="6"/>
        <v>11.244837737778736</v>
      </c>
      <c r="K51" s="8">
        <f t="shared" si="7"/>
        <v>1.618247426479516E-2</v>
      </c>
      <c r="S51" s="1">
        <v>43686</v>
      </c>
      <c r="T51" s="2">
        <f>0.2534*(S51)-10854</f>
        <v>216.03240000000005</v>
      </c>
    </row>
    <row r="52" spans="1:20" x14ac:dyDescent="0.25">
      <c r="A52" s="1">
        <v>43536</v>
      </c>
      <c r="B52">
        <v>180.91000399999999</v>
      </c>
      <c r="F52" s="1">
        <v>43669</v>
      </c>
      <c r="G52" s="7">
        <v>208.83999600000001</v>
      </c>
      <c r="H52" s="2">
        <f t="shared" si="4"/>
        <v>205.156667</v>
      </c>
      <c r="I52" s="7">
        <f t="shared" si="5"/>
        <v>3.6833290000000147</v>
      </c>
      <c r="J52" s="7">
        <f t="shared" si="6"/>
        <v>13.566912522241109</v>
      </c>
      <c r="K52" s="8">
        <f t="shared" si="7"/>
        <v>1.7637086145127174E-2</v>
      </c>
      <c r="S52" s="1">
        <v>43687</v>
      </c>
      <c r="T52" s="2">
        <f>0.2534*(S52)-10854</f>
        <v>216.28580000000147</v>
      </c>
    </row>
    <row r="53" spans="1:20" x14ac:dyDescent="0.25">
      <c r="A53" s="1">
        <v>43537</v>
      </c>
      <c r="B53">
        <v>181.71000699999999</v>
      </c>
      <c r="F53" s="1">
        <v>43670</v>
      </c>
      <c r="G53" s="7">
        <v>208.66999799999999</v>
      </c>
      <c r="H53" s="2">
        <f t="shared" si="4"/>
        <v>206.21666433333334</v>
      </c>
      <c r="I53" s="7">
        <f t="shared" si="5"/>
        <v>2.4533336666666514</v>
      </c>
      <c r="J53" s="7">
        <f t="shared" si="6"/>
        <v>6.0188460800000367</v>
      </c>
      <c r="K53" s="8">
        <f t="shared" si="7"/>
        <v>1.1757002396993609E-2</v>
      </c>
      <c r="S53" s="1">
        <v>43688</v>
      </c>
      <c r="T53" s="2">
        <f>0.2534*(S53)-10854</f>
        <v>216.53920000000107</v>
      </c>
    </row>
    <row r="54" spans="1:20" x14ac:dyDescent="0.25">
      <c r="A54" s="1">
        <v>43538</v>
      </c>
      <c r="B54">
        <v>183.729996</v>
      </c>
      <c r="F54" s="1">
        <v>43671</v>
      </c>
      <c r="G54" s="7">
        <v>207.020004</v>
      </c>
      <c r="H54" s="2">
        <f t="shared" si="4"/>
        <v>208.24333166666668</v>
      </c>
      <c r="I54" s="7">
        <f t="shared" si="5"/>
        <v>1.2233276666666768</v>
      </c>
      <c r="J54" s="7">
        <f t="shared" si="6"/>
        <v>1.496530580032136</v>
      </c>
      <c r="K54" s="8">
        <f t="shared" si="7"/>
        <v>5.9092244373962852E-3</v>
      </c>
      <c r="S54" s="1">
        <v>43689</v>
      </c>
      <c r="T54" s="2">
        <f>0.2534*(S54)-10854</f>
        <v>216.79260000000068</v>
      </c>
    </row>
    <row r="55" spans="1:20" x14ac:dyDescent="0.25">
      <c r="A55" s="1">
        <v>43539</v>
      </c>
      <c r="B55">
        <v>186.11999499999999</v>
      </c>
      <c r="F55" s="1">
        <v>43672</v>
      </c>
      <c r="G55" s="7">
        <v>207.740005</v>
      </c>
      <c r="H55" s="2">
        <f t="shared" si="4"/>
        <v>208.17666599999998</v>
      </c>
      <c r="I55" s="7">
        <f t="shared" si="5"/>
        <v>0.43666099999998664</v>
      </c>
      <c r="J55" s="7">
        <f t="shared" si="6"/>
        <v>0.19067282892098833</v>
      </c>
      <c r="K55" s="8">
        <f t="shared" si="7"/>
        <v>2.1019591291527437E-3</v>
      </c>
      <c r="S55" s="1">
        <v>43690</v>
      </c>
      <c r="T55" s="2">
        <f>0.2534*(S55)-10854</f>
        <v>217.04600000000028</v>
      </c>
    </row>
    <row r="56" spans="1:20" x14ac:dyDescent="0.25">
      <c r="A56" s="1">
        <v>43542</v>
      </c>
      <c r="B56">
        <v>188.020004</v>
      </c>
      <c r="H56" s="18" t="s">
        <v>68</v>
      </c>
      <c r="I56" s="31">
        <f>AVERAGE(I37:I55)</f>
        <v>1.9780687719298182</v>
      </c>
      <c r="J56" s="31">
        <f t="shared" ref="J56" si="8">AVERAGE(J37:J55)</f>
        <v>5.077969721306566</v>
      </c>
      <c r="K56" s="33">
        <f t="shared" ref="K56" si="9">AVERAGE(K37:K55)</f>
        <v>9.6757020853368778E-3</v>
      </c>
      <c r="S56" s="1">
        <v>43691</v>
      </c>
      <c r="T56" s="2">
        <f>0.2534*(S56)-10854</f>
        <v>217.29939999999988</v>
      </c>
    </row>
    <row r="57" spans="1:20" x14ac:dyDescent="0.25">
      <c r="A57" s="1">
        <v>43543</v>
      </c>
      <c r="B57">
        <v>186.529999</v>
      </c>
      <c r="H57" s="18"/>
      <c r="I57" s="32" t="s">
        <v>10</v>
      </c>
      <c r="J57" s="32" t="s">
        <v>11</v>
      </c>
      <c r="K57" s="32" t="s">
        <v>12</v>
      </c>
      <c r="S57" s="1">
        <v>43692</v>
      </c>
      <c r="T57" s="2">
        <f>0.2534*(S57)-10854</f>
        <v>217.5528000000013</v>
      </c>
    </row>
    <row r="58" spans="1:20" x14ac:dyDescent="0.25">
      <c r="A58" s="1">
        <v>43544</v>
      </c>
      <c r="B58">
        <v>188.16000399999999</v>
      </c>
      <c r="H58" s="18" t="s">
        <v>69</v>
      </c>
      <c r="I58" s="31">
        <v>0.59519999999999995</v>
      </c>
      <c r="J58" s="18"/>
      <c r="K58" s="18"/>
      <c r="S58" s="1">
        <v>43693</v>
      </c>
      <c r="T58" s="2">
        <f>0.2534*(S58)-10854</f>
        <v>217.8062000000009</v>
      </c>
    </row>
    <row r="59" spans="1:20" x14ac:dyDescent="0.25">
      <c r="A59" s="1">
        <v>43545</v>
      </c>
      <c r="B59">
        <v>195.08999600000001</v>
      </c>
      <c r="H59" s="18" t="s">
        <v>70</v>
      </c>
      <c r="I59" s="31">
        <f>SQRT(I58)</f>
        <v>0.77149206087943634</v>
      </c>
      <c r="J59" s="18"/>
      <c r="K59" s="18"/>
      <c r="S59" s="1">
        <v>43694</v>
      </c>
      <c r="T59" s="2">
        <f>0.2534*(S59)-10854</f>
        <v>218.0596000000005</v>
      </c>
    </row>
    <row r="60" spans="1:20" x14ac:dyDescent="0.25">
      <c r="A60" s="1">
        <v>43546</v>
      </c>
      <c r="B60">
        <v>191.050003</v>
      </c>
      <c r="S60" s="1">
        <v>43695</v>
      </c>
      <c r="T60" s="2">
        <f>0.2534*(S60)-10854</f>
        <v>218.3130000000001</v>
      </c>
    </row>
    <row r="61" spans="1:20" x14ac:dyDescent="0.25">
      <c r="A61" s="1">
        <v>43549</v>
      </c>
      <c r="B61">
        <v>188.740005</v>
      </c>
      <c r="G61" t="s">
        <v>72</v>
      </c>
      <c r="H61" s="18" t="s">
        <v>17</v>
      </c>
      <c r="S61" s="1">
        <v>43696</v>
      </c>
      <c r="T61" s="2">
        <f>0.2534*(S61)-10854</f>
        <v>218.56640000000152</v>
      </c>
    </row>
    <row r="62" spans="1:20" x14ac:dyDescent="0.25">
      <c r="A62" s="1">
        <v>43550</v>
      </c>
      <c r="B62">
        <v>186.78999300000001</v>
      </c>
      <c r="G62">
        <v>0.8</v>
      </c>
      <c r="S62" s="1">
        <v>43697</v>
      </c>
      <c r="T62" s="2">
        <f>0.2534*(S62)-10854</f>
        <v>218.81980000000112</v>
      </c>
    </row>
    <row r="63" spans="1:20" x14ac:dyDescent="0.25">
      <c r="A63" s="1">
        <v>43551</v>
      </c>
      <c r="B63">
        <v>188.470001</v>
      </c>
    </row>
    <row r="64" spans="1:20" x14ac:dyDescent="0.25">
      <c r="A64" s="1">
        <v>43552</v>
      </c>
      <c r="B64">
        <v>188.720001</v>
      </c>
      <c r="F64" s="6" t="s">
        <v>4</v>
      </c>
      <c r="G64" s="6" t="s">
        <v>5</v>
      </c>
      <c r="H64" s="6" t="s">
        <v>6</v>
      </c>
      <c r="I64" s="6" t="s">
        <v>7</v>
      </c>
      <c r="J64" s="6" t="s">
        <v>8</v>
      </c>
      <c r="K64" s="6" t="s">
        <v>9</v>
      </c>
    </row>
    <row r="65" spans="1:11" x14ac:dyDescent="0.25">
      <c r="A65" s="1">
        <v>43553</v>
      </c>
      <c r="B65">
        <v>189.949997</v>
      </c>
      <c r="F65" s="1">
        <v>43642</v>
      </c>
      <c r="G65" s="7">
        <v>199.800003</v>
      </c>
      <c r="H65" s="6"/>
      <c r="I65" s="6"/>
      <c r="J65" s="6"/>
      <c r="K65" s="6"/>
    </row>
    <row r="66" spans="1:11" x14ac:dyDescent="0.25">
      <c r="A66" s="1">
        <v>43556</v>
      </c>
      <c r="B66">
        <v>191.240005</v>
      </c>
      <c r="F66" s="1">
        <v>43643</v>
      </c>
      <c r="G66" s="7">
        <v>199.740005</v>
      </c>
      <c r="H66" s="6"/>
      <c r="I66" s="6"/>
      <c r="J66" s="6"/>
      <c r="K66" s="6"/>
    </row>
    <row r="67" spans="1:11" x14ac:dyDescent="0.25">
      <c r="A67" s="1">
        <v>43557</v>
      </c>
      <c r="B67">
        <v>194.020004</v>
      </c>
      <c r="F67" s="1">
        <v>43644</v>
      </c>
      <c r="G67" s="7">
        <v>197.91999799999999</v>
      </c>
      <c r="H67" s="6">
        <v>199.74</v>
      </c>
      <c r="I67" s="6"/>
      <c r="J67" s="6"/>
      <c r="K67" s="6"/>
    </row>
    <row r="68" spans="1:11" x14ac:dyDescent="0.25">
      <c r="A68" s="1">
        <v>43558</v>
      </c>
      <c r="B68">
        <v>195.35000600000001</v>
      </c>
      <c r="F68" s="1">
        <v>43647</v>
      </c>
      <c r="G68" s="7">
        <v>201.550003</v>
      </c>
      <c r="H68" s="2">
        <f>H67+$G$62*(G67-H67)</f>
        <v>198.2839984</v>
      </c>
      <c r="I68" s="7">
        <f>ABS(H68-G68)</f>
        <v>3.2660046000000023</v>
      </c>
      <c r="J68" s="7">
        <f>I68^2</f>
        <v>10.666786047221175</v>
      </c>
      <c r="K68" s="8">
        <f>I68/G68</f>
        <v>1.6204438359646179E-2</v>
      </c>
    </row>
    <row r="69" spans="1:11" x14ac:dyDescent="0.25">
      <c r="A69" s="1">
        <v>43559</v>
      </c>
      <c r="B69">
        <v>195.69000199999999</v>
      </c>
      <c r="F69" s="1">
        <v>43648</v>
      </c>
      <c r="G69" s="7">
        <v>202.729996</v>
      </c>
      <c r="H69" s="2">
        <f t="shared" ref="H69:H102" si="10">H68+$G$62*(G68-H68)</f>
        <v>200.89680208000001</v>
      </c>
      <c r="I69" s="7">
        <f t="shared" ref="I69:I86" si="11">ABS(H69-G69)</f>
        <v>1.8331939199999852</v>
      </c>
      <c r="J69" s="7">
        <f t="shared" ref="J69:J86" si="12">I69^2</f>
        <v>3.360599948324912</v>
      </c>
      <c r="K69" s="8">
        <f t="shared" ref="K69:K86" si="13">I69/G69</f>
        <v>9.0425391218376238E-3</v>
      </c>
    </row>
    <row r="70" spans="1:11" x14ac:dyDescent="0.25">
      <c r="A70" s="1">
        <v>43560</v>
      </c>
      <c r="B70">
        <v>197</v>
      </c>
      <c r="F70" s="1">
        <v>43649</v>
      </c>
      <c r="G70" s="7">
        <v>204.41000399999999</v>
      </c>
      <c r="H70" s="2">
        <f t="shared" si="10"/>
        <v>202.363357216</v>
      </c>
      <c r="I70" s="7">
        <f t="shared" si="11"/>
        <v>2.0466467839999893</v>
      </c>
      <c r="J70" s="7">
        <f t="shared" si="12"/>
        <v>4.1887630584574991</v>
      </c>
      <c r="K70" s="8">
        <f t="shared" si="13"/>
        <v>1.001245899882664E-2</v>
      </c>
    </row>
    <row r="71" spans="1:11" x14ac:dyDescent="0.25">
      <c r="A71" s="1">
        <v>43563</v>
      </c>
      <c r="B71">
        <v>200.10000600000001</v>
      </c>
      <c r="F71" s="1">
        <v>43651</v>
      </c>
      <c r="G71" s="7">
        <v>204.229996</v>
      </c>
      <c r="H71" s="2">
        <f t="shared" si="10"/>
        <v>204.0006746432</v>
      </c>
      <c r="I71" s="7">
        <f t="shared" si="11"/>
        <v>0.22932135679999988</v>
      </c>
      <c r="J71" s="7">
        <f t="shared" si="12"/>
        <v>5.2588284684592847E-2</v>
      </c>
      <c r="K71" s="8">
        <f t="shared" si="13"/>
        <v>1.1228583523058967E-3</v>
      </c>
    </row>
    <row r="72" spans="1:11" x14ac:dyDescent="0.25">
      <c r="A72" s="1">
        <v>43564</v>
      </c>
      <c r="B72">
        <v>199.5</v>
      </c>
      <c r="F72" s="1">
        <v>43654</v>
      </c>
      <c r="G72" s="7">
        <v>200.020004</v>
      </c>
      <c r="H72" s="2">
        <f t="shared" si="10"/>
        <v>204.18413172864001</v>
      </c>
      <c r="I72" s="7">
        <f t="shared" si="11"/>
        <v>4.1641277286400111</v>
      </c>
      <c r="J72" s="7">
        <f t="shared" si="12"/>
        <v>17.339959740428618</v>
      </c>
      <c r="K72" s="8">
        <f t="shared" si="13"/>
        <v>2.0818556371191808E-2</v>
      </c>
    </row>
    <row r="73" spans="1:11" x14ac:dyDescent="0.25">
      <c r="A73" s="1">
        <v>43565</v>
      </c>
      <c r="B73">
        <v>200.61999499999999</v>
      </c>
      <c r="F73" s="1">
        <v>43655</v>
      </c>
      <c r="G73" s="7">
        <v>201.240005</v>
      </c>
      <c r="H73" s="2">
        <f t="shared" si="10"/>
        <v>200.85282954572801</v>
      </c>
      <c r="I73" s="7">
        <f t="shared" si="11"/>
        <v>0.38717545427198274</v>
      </c>
      <c r="J73" s="7">
        <f t="shared" si="12"/>
        <v>0.1499048323907162</v>
      </c>
      <c r="K73" s="8">
        <f t="shared" si="13"/>
        <v>1.9239487410665824E-3</v>
      </c>
    </row>
    <row r="74" spans="1:11" x14ac:dyDescent="0.25">
      <c r="A74" s="1">
        <v>43566</v>
      </c>
      <c r="B74">
        <v>198.949997</v>
      </c>
      <c r="F74" s="1">
        <v>43656</v>
      </c>
      <c r="G74" s="7">
        <v>203.229996</v>
      </c>
      <c r="H74" s="2">
        <f t="shared" si="10"/>
        <v>201.16256990914559</v>
      </c>
      <c r="I74" s="7">
        <f t="shared" si="11"/>
        <v>2.0674260908544113</v>
      </c>
      <c r="J74" s="7">
        <f t="shared" si="12"/>
        <v>4.274250641145553</v>
      </c>
      <c r="K74" s="8">
        <f t="shared" si="13"/>
        <v>1.0172839302985624E-2</v>
      </c>
    </row>
    <row r="75" spans="1:11" x14ac:dyDescent="0.25">
      <c r="A75" s="1">
        <v>43567</v>
      </c>
      <c r="B75">
        <v>198.86999499999999</v>
      </c>
      <c r="F75" s="1">
        <v>43657</v>
      </c>
      <c r="G75" s="7">
        <v>201.75</v>
      </c>
      <c r="H75" s="2">
        <f t="shared" si="10"/>
        <v>202.81651078182912</v>
      </c>
      <c r="I75" s="7">
        <f t="shared" si="11"/>
        <v>1.0665107818291233</v>
      </c>
      <c r="J75" s="7">
        <f t="shared" si="12"/>
        <v>1.1374452477577679</v>
      </c>
      <c r="K75" s="8">
        <f t="shared" si="13"/>
        <v>5.2862987946920613E-3</v>
      </c>
    </row>
    <row r="76" spans="1:11" x14ac:dyDescent="0.25">
      <c r="A76" s="1">
        <v>43570</v>
      </c>
      <c r="B76">
        <v>199.229996</v>
      </c>
      <c r="F76" s="1">
        <v>43658</v>
      </c>
      <c r="G76" s="7">
        <v>203.300003</v>
      </c>
      <c r="H76" s="2">
        <f t="shared" si="10"/>
        <v>201.96330215636581</v>
      </c>
      <c r="I76" s="7">
        <f t="shared" si="11"/>
        <v>1.3367008436341905</v>
      </c>
      <c r="J76" s="7">
        <f t="shared" si="12"/>
        <v>1.7867691453723566</v>
      </c>
      <c r="K76" s="8">
        <f t="shared" si="13"/>
        <v>6.5750163497744294E-3</v>
      </c>
    </row>
    <row r="77" spans="1:11" x14ac:dyDescent="0.25">
      <c r="A77" s="1">
        <v>43571</v>
      </c>
      <c r="B77">
        <v>199.25</v>
      </c>
      <c r="F77" s="1">
        <v>43661</v>
      </c>
      <c r="G77" s="7">
        <v>205.21000699999999</v>
      </c>
      <c r="H77" s="2">
        <f t="shared" si="10"/>
        <v>203.03266283127317</v>
      </c>
      <c r="I77" s="7">
        <f t="shared" si="11"/>
        <v>2.1773441687268189</v>
      </c>
      <c r="J77" s="7">
        <f t="shared" si="12"/>
        <v>4.7408276290886819</v>
      </c>
      <c r="K77" s="8">
        <f t="shared" si="13"/>
        <v>1.061032159473012E-2</v>
      </c>
    </row>
    <row r="78" spans="1:11" x14ac:dyDescent="0.25">
      <c r="A78" s="1">
        <v>43572</v>
      </c>
      <c r="B78">
        <v>203.13000500000001</v>
      </c>
      <c r="F78" s="1">
        <v>43662</v>
      </c>
      <c r="G78" s="7">
        <v>204.5</v>
      </c>
      <c r="H78" s="2">
        <f t="shared" si="10"/>
        <v>204.77453816625462</v>
      </c>
      <c r="I78" s="7">
        <f t="shared" si="11"/>
        <v>0.27453816625461513</v>
      </c>
      <c r="J78" s="7">
        <f t="shared" si="12"/>
        <v>7.53712047304467E-2</v>
      </c>
      <c r="K78" s="8">
        <f t="shared" si="13"/>
        <v>1.3424849205604652E-3</v>
      </c>
    </row>
    <row r="79" spans="1:11" x14ac:dyDescent="0.25">
      <c r="A79" s="1">
        <v>43573</v>
      </c>
      <c r="B79">
        <v>203.86000100000001</v>
      </c>
      <c r="F79" s="1">
        <v>43663</v>
      </c>
      <c r="G79" s="7">
        <v>203.35000600000001</v>
      </c>
      <c r="H79" s="2">
        <f t="shared" si="10"/>
        <v>204.55490763325093</v>
      </c>
      <c r="I79" s="7">
        <f t="shared" si="11"/>
        <v>1.2049016332509268</v>
      </c>
      <c r="J79" s="7">
        <f t="shared" si="12"/>
        <v>1.451787945810751</v>
      </c>
      <c r="K79" s="8">
        <f t="shared" si="13"/>
        <v>5.9252598854161176E-3</v>
      </c>
    </row>
    <row r="80" spans="1:11" x14ac:dyDescent="0.25">
      <c r="A80" s="1">
        <v>43577</v>
      </c>
      <c r="B80">
        <v>204.529999</v>
      </c>
      <c r="F80" s="1">
        <v>43664</v>
      </c>
      <c r="G80" s="7">
        <v>205.66000399999999</v>
      </c>
      <c r="H80" s="2">
        <f t="shared" si="10"/>
        <v>203.59098632665018</v>
      </c>
      <c r="I80" s="7">
        <f t="shared" si="11"/>
        <v>2.0690176733498049</v>
      </c>
      <c r="J80" s="7">
        <f t="shared" si="12"/>
        <v>4.2808341326338404</v>
      </c>
      <c r="K80" s="8">
        <f t="shared" si="13"/>
        <v>1.0060379427736493E-2</v>
      </c>
    </row>
    <row r="81" spans="1:12" x14ac:dyDescent="0.25">
      <c r="A81" s="1">
        <v>43578</v>
      </c>
      <c r="B81">
        <v>207.479996</v>
      </c>
      <c r="F81" s="1">
        <v>43665</v>
      </c>
      <c r="G81" s="7">
        <v>202.58999600000001</v>
      </c>
      <c r="H81" s="2">
        <f t="shared" si="10"/>
        <v>205.24620046533002</v>
      </c>
      <c r="I81" s="7">
        <f t="shared" si="11"/>
        <v>2.6562044653300063</v>
      </c>
      <c r="J81" s="7">
        <f t="shared" si="12"/>
        <v>7.0554221616390649</v>
      </c>
      <c r="K81" s="8">
        <f t="shared" si="13"/>
        <v>1.3111232132755489E-2</v>
      </c>
    </row>
    <row r="82" spans="1:12" x14ac:dyDescent="0.25">
      <c r="A82" s="1">
        <v>43579</v>
      </c>
      <c r="B82">
        <v>207.16000399999999</v>
      </c>
      <c r="F82" s="1">
        <v>43668</v>
      </c>
      <c r="G82" s="7">
        <v>207.220001</v>
      </c>
      <c r="H82" s="2">
        <f t="shared" si="10"/>
        <v>203.12123689306603</v>
      </c>
      <c r="I82" s="7">
        <f t="shared" si="11"/>
        <v>4.0987641069339702</v>
      </c>
      <c r="J82" s="7">
        <f t="shared" si="12"/>
        <v>16.799867204290226</v>
      </c>
      <c r="K82" s="8">
        <f t="shared" si="13"/>
        <v>1.9779770713030595E-2</v>
      </c>
    </row>
    <row r="83" spans="1:12" x14ac:dyDescent="0.25">
      <c r="A83" s="1">
        <v>43580</v>
      </c>
      <c r="B83">
        <v>205.279999</v>
      </c>
      <c r="F83" s="1">
        <v>43669</v>
      </c>
      <c r="G83" s="7">
        <v>208.83999600000001</v>
      </c>
      <c r="H83" s="2">
        <f t="shared" si="10"/>
        <v>206.4002481786132</v>
      </c>
      <c r="I83" s="7">
        <f t="shared" si="11"/>
        <v>2.4397478213868169</v>
      </c>
      <c r="J83" s="7">
        <f t="shared" si="12"/>
        <v>5.9523694319617197</v>
      </c>
      <c r="K83" s="8">
        <f t="shared" si="13"/>
        <v>1.1682378223119756E-2</v>
      </c>
    </row>
    <row r="84" spans="1:12" x14ac:dyDescent="0.25">
      <c r="A84" s="1">
        <v>43581</v>
      </c>
      <c r="B84">
        <v>204.300003</v>
      </c>
      <c r="F84" s="1">
        <v>43670</v>
      </c>
      <c r="G84" s="7">
        <v>208.66999799999999</v>
      </c>
      <c r="H84" s="2">
        <f t="shared" si="10"/>
        <v>208.35204643572266</v>
      </c>
      <c r="I84" s="7">
        <f t="shared" si="11"/>
        <v>0.31795156427733673</v>
      </c>
      <c r="J84" s="7">
        <f t="shared" si="12"/>
        <v>0.10109319722640539</v>
      </c>
      <c r="K84" s="8">
        <f t="shared" si="13"/>
        <v>1.5237052155304891E-3</v>
      </c>
    </row>
    <row r="85" spans="1:12" x14ac:dyDescent="0.25">
      <c r="A85" s="1">
        <v>43584</v>
      </c>
      <c r="B85">
        <v>204.61000100000001</v>
      </c>
      <c r="F85" s="1">
        <v>43671</v>
      </c>
      <c r="G85" s="7">
        <v>207.020004</v>
      </c>
      <c r="H85" s="2">
        <f t="shared" si="10"/>
        <v>208.60640768714453</v>
      </c>
      <c r="I85" s="7">
        <f t="shared" si="11"/>
        <v>1.5864036871445251</v>
      </c>
      <c r="J85" s="7">
        <f t="shared" si="12"/>
        <v>2.5166766585857441</v>
      </c>
      <c r="K85" s="8">
        <f t="shared" si="13"/>
        <v>7.6630453892973793E-3</v>
      </c>
    </row>
    <row r="86" spans="1:12" x14ac:dyDescent="0.25">
      <c r="A86" s="1">
        <v>43585</v>
      </c>
      <c r="B86">
        <v>200.66999799999999</v>
      </c>
      <c r="F86" s="1">
        <v>43672</v>
      </c>
      <c r="G86" s="7">
        <v>207.740005</v>
      </c>
      <c r="H86" s="2">
        <f t="shared" si="10"/>
        <v>207.33728473742892</v>
      </c>
      <c r="I86" s="7">
        <f t="shared" si="11"/>
        <v>0.40272026257107996</v>
      </c>
      <c r="J86" s="7">
        <f t="shared" si="12"/>
        <v>0.16218360988531957</v>
      </c>
      <c r="K86" s="8">
        <f t="shared" si="13"/>
        <v>1.9385782847703308E-3</v>
      </c>
    </row>
    <row r="87" spans="1:12" x14ac:dyDescent="0.25">
      <c r="A87" s="1">
        <v>43586</v>
      </c>
      <c r="B87">
        <v>210.520004</v>
      </c>
      <c r="F87" s="1"/>
      <c r="I87" s="18" t="s">
        <v>68</v>
      </c>
      <c r="J87" s="31">
        <f>AVERAGE(I68:I86)</f>
        <v>1.7697211110134525</v>
      </c>
      <c r="K87" s="31">
        <f>AVERAGE(J68:J86)</f>
        <v>4.5312368485071248</v>
      </c>
      <c r="L87" s="33">
        <f>AVERAGE(K68:K86)</f>
        <v>8.6734794831196897E-3</v>
      </c>
    </row>
    <row r="88" spans="1:12" x14ac:dyDescent="0.25">
      <c r="A88" s="1">
        <v>43587</v>
      </c>
      <c r="B88">
        <v>209.14999399999999</v>
      </c>
      <c r="F88" s="1"/>
      <c r="I88" s="18"/>
      <c r="J88" s="32" t="s">
        <v>10</v>
      </c>
      <c r="K88" s="32" t="s">
        <v>11</v>
      </c>
      <c r="L88" s="32" t="s">
        <v>12</v>
      </c>
    </row>
    <row r="89" spans="1:12" x14ac:dyDescent="0.25">
      <c r="A89" s="1">
        <v>43588</v>
      </c>
      <c r="B89">
        <v>211.75</v>
      </c>
      <c r="F89" s="1"/>
      <c r="I89" s="18" t="s">
        <v>69</v>
      </c>
      <c r="J89" s="31">
        <v>0.59519999999999995</v>
      </c>
      <c r="K89" s="18"/>
      <c r="L89" s="18"/>
    </row>
    <row r="90" spans="1:12" x14ac:dyDescent="0.25">
      <c r="A90" s="1">
        <v>43591</v>
      </c>
      <c r="B90">
        <v>208.479996</v>
      </c>
      <c r="F90" s="1"/>
      <c r="I90" s="18" t="s">
        <v>70</v>
      </c>
      <c r="J90" s="31">
        <f>SQRT(J89)</f>
        <v>0.77149206087943634</v>
      </c>
      <c r="K90" s="18"/>
      <c r="L90" s="18"/>
    </row>
    <row r="91" spans="1:12" x14ac:dyDescent="0.25">
      <c r="A91" s="1">
        <v>43592</v>
      </c>
      <c r="B91">
        <v>202.86000100000001</v>
      </c>
      <c r="F91" s="1"/>
    </row>
    <row r="92" spans="1:12" x14ac:dyDescent="0.25">
      <c r="A92" s="1">
        <v>43593</v>
      </c>
      <c r="B92">
        <v>202.89999399999999</v>
      </c>
      <c r="F92" s="1"/>
    </row>
    <row r="93" spans="1:12" x14ac:dyDescent="0.25">
      <c r="A93" s="1">
        <v>43594</v>
      </c>
      <c r="B93">
        <v>200.720001</v>
      </c>
      <c r="F93" s="1"/>
    </row>
    <row r="94" spans="1:12" x14ac:dyDescent="0.25">
      <c r="A94" s="1">
        <v>43595</v>
      </c>
      <c r="B94">
        <v>197.179993</v>
      </c>
      <c r="F94" s="1"/>
    </row>
    <row r="95" spans="1:12" x14ac:dyDescent="0.25">
      <c r="A95" s="1">
        <v>43598</v>
      </c>
      <c r="B95">
        <v>185.720001</v>
      </c>
      <c r="F95" s="1"/>
    </row>
    <row r="96" spans="1:12" x14ac:dyDescent="0.25">
      <c r="A96" s="1">
        <v>43599</v>
      </c>
      <c r="B96">
        <v>188.66000399999999</v>
      </c>
      <c r="F96" s="1"/>
    </row>
    <row r="97" spans="1:6" x14ac:dyDescent="0.25">
      <c r="A97" s="1">
        <v>43600</v>
      </c>
      <c r="B97">
        <v>190.91999799999999</v>
      </c>
      <c r="F97" s="1"/>
    </row>
    <row r="98" spans="1:6" x14ac:dyDescent="0.25">
      <c r="A98" s="1">
        <v>43601</v>
      </c>
      <c r="B98">
        <v>190.08000200000001</v>
      </c>
      <c r="F98" s="1"/>
    </row>
    <row r="99" spans="1:6" x14ac:dyDescent="0.25">
      <c r="A99" s="1">
        <v>43602</v>
      </c>
      <c r="B99">
        <v>189</v>
      </c>
      <c r="F99" s="1"/>
    </row>
    <row r="100" spans="1:6" x14ac:dyDescent="0.25">
      <c r="A100" s="1">
        <v>43605</v>
      </c>
      <c r="B100">
        <v>183.08999600000001</v>
      </c>
      <c r="F100" s="1"/>
    </row>
    <row r="101" spans="1:6" x14ac:dyDescent="0.25">
      <c r="A101" s="1">
        <v>43606</v>
      </c>
      <c r="B101">
        <v>186.60000600000001</v>
      </c>
      <c r="F101" s="1"/>
    </row>
    <row r="102" spans="1:6" x14ac:dyDescent="0.25">
      <c r="A102" s="1">
        <v>43607</v>
      </c>
      <c r="B102">
        <v>182.779999</v>
      </c>
      <c r="F102" s="1"/>
    </row>
    <row r="103" spans="1:6" x14ac:dyDescent="0.25">
      <c r="A103" s="1">
        <v>43608</v>
      </c>
      <c r="B103">
        <v>179.66000399999999</v>
      </c>
      <c r="F103" s="1"/>
    </row>
    <row r="104" spans="1:6" x14ac:dyDescent="0.25">
      <c r="A104" s="1">
        <v>43609</v>
      </c>
      <c r="B104">
        <v>178.970001</v>
      </c>
      <c r="F104" s="1"/>
    </row>
    <row r="105" spans="1:6" x14ac:dyDescent="0.25">
      <c r="A105" s="1">
        <v>43613</v>
      </c>
      <c r="B105">
        <v>178.229996</v>
      </c>
      <c r="F105" s="1"/>
    </row>
    <row r="106" spans="1:6" x14ac:dyDescent="0.25">
      <c r="A106" s="1">
        <v>43614</v>
      </c>
      <c r="B106">
        <v>177.38000500000001</v>
      </c>
      <c r="F106" s="1"/>
    </row>
    <row r="107" spans="1:6" x14ac:dyDescent="0.25">
      <c r="A107" s="1">
        <v>43615</v>
      </c>
      <c r="B107">
        <v>178.300003</v>
      </c>
      <c r="F107" s="1"/>
    </row>
    <row r="108" spans="1:6" x14ac:dyDescent="0.25">
      <c r="A108" s="1">
        <v>43616</v>
      </c>
      <c r="B108">
        <v>175.070007</v>
      </c>
      <c r="F108" s="1"/>
    </row>
    <row r="109" spans="1:6" x14ac:dyDescent="0.25">
      <c r="A109" s="1">
        <v>43619</v>
      </c>
      <c r="B109">
        <v>173.300003</v>
      </c>
      <c r="F109" s="1"/>
    </row>
    <row r="110" spans="1:6" x14ac:dyDescent="0.25">
      <c r="A110" s="1">
        <v>43620</v>
      </c>
      <c r="B110">
        <v>179.63999899999999</v>
      </c>
      <c r="F110" s="1"/>
    </row>
    <row r="111" spans="1:6" x14ac:dyDescent="0.25">
      <c r="A111" s="1">
        <v>43621</v>
      </c>
      <c r="B111">
        <v>182.53999300000001</v>
      </c>
      <c r="F111" s="1"/>
    </row>
    <row r="112" spans="1:6" x14ac:dyDescent="0.25">
      <c r="A112" s="1">
        <v>43622</v>
      </c>
      <c r="B112">
        <v>185.220001</v>
      </c>
      <c r="F112" s="1"/>
    </row>
    <row r="113" spans="1:6" x14ac:dyDescent="0.25">
      <c r="A113" s="1">
        <v>43623</v>
      </c>
      <c r="B113">
        <v>190.14999399999999</v>
      </c>
      <c r="F113" s="1"/>
    </row>
    <row r="114" spans="1:6" x14ac:dyDescent="0.25">
      <c r="A114" s="1">
        <v>43626</v>
      </c>
      <c r="B114">
        <v>192.58000200000001</v>
      </c>
      <c r="F114" s="1"/>
    </row>
    <row r="115" spans="1:6" x14ac:dyDescent="0.25">
      <c r="A115" s="1">
        <v>43627</v>
      </c>
      <c r="B115">
        <v>194.80999800000001</v>
      </c>
      <c r="F115" s="1"/>
    </row>
    <row r="116" spans="1:6" x14ac:dyDescent="0.25">
      <c r="A116" s="1">
        <v>43628</v>
      </c>
      <c r="B116">
        <v>194.19000199999999</v>
      </c>
      <c r="F116" s="1"/>
    </row>
    <row r="117" spans="1:6" x14ac:dyDescent="0.25">
      <c r="A117" s="1">
        <v>43629</v>
      </c>
      <c r="B117">
        <v>194.14999399999999</v>
      </c>
      <c r="F117" s="1"/>
    </row>
    <row r="118" spans="1:6" x14ac:dyDescent="0.25">
      <c r="A118" s="1">
        <v>43630</v>
      </c>
      <c r="B118">
        <v>192.740005</v>
      </c>
      <c r="F118" s="1"/>
    </row>
    <row r="119" spans="1:6" x14ac:dyDescent="0.25">
      <c r="A119" s="1">
        <v>43633</v>
      </c>
      <c r="B119">
        <v>193.88999899999999</v>
      </c>
      <c r="F119" s="1"/>
    </row>
    <row r="120" spans="1:6" x14ac:dyDescent="0.25">
      <c r="A120" s="1">
        <v>43634</v>
      </c>
      <c r="B120">
        <v>198.449997</v>
      </c>
      <c r="F120" s="1"/>
    </row>
    <row r="121" spans="1:6" x14ac:dyDescent="0.25">
      <c r="A121" s="1">
        <v>43635</v>
      </c>
      <c r="B121">
        <v>197.86999499999999</v>
      </c>
    </row>
    <row r="122" spans="1:6" x14ac:dyDescent="0.25">
      <c r="A122" s="1">
        <v>43636</v>
      </c>
      <c r="B122">
        <v>199.46000699999999</v>
      </c>
    </row>
    <row r="123" spans="1:6" x14ac:dyDescent="0.25">
      <c r="A123" s="1">
        <v>43637</v>
      </c>
      <c r="B123">
        <v>198.779999</v>
      </c>
    </row>
    <row r="124" spans="1:6" x14ac:dyDescent="0.25">
      <c r="A124" s="1">
        <v>43640</v>
      </c>
      <c r="B124">
        <v>198.58000200000001</v>
      </c>
    </row>
    <row r="125" spans="1:6" x14ac:dyDescent="0.25">
      <c r="A125" s="1">
        <v>43641</v>
      </c>
      <c r="B125">
        <v>195.570007</v>
      </c>
    </row>
    <row r="126" spans="1:6" x14ac:dyDescent="0.25">
      <c r="A126" s="1">
        <v>43642</v>
      </c>
      <c r="B126">
        <v>199.800003</v>
      </c>
    </row>
    <row r="127" spans="1:6" x14ac:dyDescent="0.25">
      <c r="A127" s="1">
        <v>43643</v>
      </c>
      <c r="B127">
        <v>199.740005</v>
      </c>
    </row>
    <row r="128" spans="1:6" x14ac:dyDescent="0.25">
      <c r="A128" s="1">
        <v>43644</v>
      </c>
      <c r="B128">
        <v>197.91999799999999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topLeftCell="O36" workbookViewId="0">
      <selection activeCell="Q33" sqref="Q33:R53"/>
    </sheetView>
  </sheetViews>
  <sheetFormatPr defaultRowHeight="15" x14ac:dyDescent="0.25"/>
  <cols>
    <col min="1" max="1" width="11" customWidth="1"/>
    <col min="7" max="7" width="13.5703125" customWidth="1"/>
    <col min="8" max="8" width="15.28515625" customWidth="1"/>
    <col min="10" max="10" width="9.42578125" customWidth="1"/>
    <col min="12" max="12" width="12.28515625" customWidth="1"/>
    <col min="17" max="17" width="10.42578125" customWidth="1"/>
  </cols>
  <sheetData>
    <row r="1" spans="1:17" x14ac:dyDescent="0.25">
      <c r="A1" t="s">
        <v>0</v>
      </c>
      <c r="B1" t="s">
        <v>1</v>
      </c>
    </row>
    <row r="2" spans="1:17" x14ac:dyDescent="0.25">
      <c r="A2" s="1">
        <v>43467</v>
      </c>
      <c r="B2">
        <v>135.679993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</row>
    <row r="3" spans="1:17" x14ac:dyDescent="0.25">
      <c r="A3" s="1">
        <v>43468</v>
      </c>
      <c r="B3">
        <v>131.740005</v>
      </c>
      <c r="F3" s="1">
        <v>43647</v>
      </c>
      <c r="G3" s="7">
        <v>193</v>
      </c>
      <c r="H3" s="5">
        <f>0.2463*F3-10558</f>
        <v>192.25610000000052</v>
      </c>
      <c r="I3" s="7">
        <f>ABS(H3-G3)</f>
        <v>0.74389999999948486</v>
      </c>
      <c r="J3" s="7">
        <f>I3^2</f>
        <v>0.55338720999923363</v>
      </c>
      <c r="K3" s="36">
        <f>I3/G3</f>
        <v>3.854404145075051E-3</v>
      </c>
    </row>
    <row r="4" spans="1:17" x14ac:dyDescent="0.25">
      <c r="A4" s="1">
        <v>43469</v>
      </c>
      <c r="B4">
        <v>137.949997</v>
      </c>
      <c r="F4" s="1">
        <v>43648</v>
      </c>
      <c r="G4" s="7">
        <v>195</v>
      </c>
      <c r="H4" s="5">
        <f t="shared" ref="H4:H21" si="0">0.2463*F4-10558</f>
        <v>192.5023999999994</v>
      </c>
      <c r="I4" s="7">
        <f t="shared" ref="I4:I21" si="1">ABS(H4-G4)</f>
        <v>2.4976000000006024</v>
      </c>
      <c r="J4" s="7">
        <f t="shared" ref="J4:J21" si="2">I4^2</f>
        <v>6.2380057600030092</v>
      </c>
      <c r="K4" s="36">
        <f t="shared" ref="K4:K21" si="3">I4/G4</f>
        <v>1.2808205128208218E-2</v>
      </c>
      <c r="L4" s="6" t="s">
        <v>4</v>
      </c>
      <c r="M4" s="6" t="s">
        <v>5</v>
      </c>
      <c r="N4" s="6" t="s">
        <v>6</v>
      </c>
      <c r="O4" s="6" t="s">
        <v>7</v>
      </c>
      <c r="P4" s="6" t="s">
        <v>8</v>
      </c>
      <c r="Q4" s="6" t="s">
        <v>9</v>
      </c>
    </row>
    <row r="5" spans="1:17" x14ac:dyDescent="0.25">
      <c r="A5" s="1">
        <v>43472</v>
      </c>
      <c r="B5">
        <v>138.050003</v>
      </c>
      <c r="F5" s="1">
        <v>43649</v>
      </c>
      <c r="G5" s="7">
        <v>197.199997</v>
      </c>
      <c r="H5" s="5">
        <f t="shared" si="0"/>
        <v>192.7487000000001</v>
      </c>
      <c r="I5" s="7">
        <f t="shared" si="1"/>
        <v>4.4512969999998973</v>
      </c>
      <c r="J5" s="7">
        <f t="shared" si="2"/>
        <v>19.814044982208085</v>
      </c>
      <c r="K5" s="36">
        <f t="shared" si="3"/>
        <v>2.2572500343394516E-2</v>
      </c>
      <c r="L5" s="1">
        <v>43647</v>
      </c>
      <c r="M5" s="7">
        <v>193</v>
      </c>
      <c r="N5" s="5">
        <f>0.2463*L5-10558</f>
        <v>192.25610000000052</v>
      </c>
      <c r="O5" s="7">
        <f>ABS(N5-M5)</f>
        <v>0.74389999999948486</v>
      </c>
      <c r="P5" s="7">
        <f>O5^2</f>
        <v>0.55338720999923363</v>
      </c>
      <c r="Q5" s="36">
        <f>O5/M5</f>
        <v>3.854404145075051E-3</v>
      </c>
    </row>
    <row r="6" spans="1:17" x14ac:dyDescent="0.25">
      <c r="A6" s="1">
        <v>43473</v>
      </c>
      <c r="B6">
        <v>142.529999</v>
      </c>
      <c r="F6" s="1">
        <v>43651</v>
      </c>
      <c r="G6" s="7">
        <v>196.39999399999999</v>
      </c>
      <c r="H6" s="5">
        <f t="shared" si="0"/>
        <v>193.24129999999968</v>
      </c>
      <c r="I6" s="7">
        <f t="shared" si="1"/>
        <v>3.1586940000003096</v>
      </c>
      <c r="J6" s="7">
        <f t="shared" si="2"/>
        <v>9.9773477856379564</v>
      </c>
      <c r="K6" s="36">
        <f t="shared" si="3"/>
        <v>1.6082963831456683E-2</v>
      </c>
      <c r="L6" s="1">
        <v>43648</v>
      </c>
      <c r="M6" s="7">
        <v>195</v>
      </c>
      <c r="N6" s="5">
        <f t="shared" ref="N6:N53" si="4">0.2463*L6-10558</f>
        <v>192.5023999999994</v>
      </c>
      <c r="O6" s="7">
        <f t="shared" ref="O6:O23" si="5">ABS(N6-M6)</f>
        <v>2.4976000000006024</v>
      </c>
      <c r="P6" s="7">
        <f t="shared" ref="P6:P23" si="6">O6^2</f>
        <v>6.2380057600030092</v>
      </c>
      <c r="Q6" s="36">
        <f t="shared" ref="Q6:Q23" si="7">O6/M6</f>
        <v>1.2808205128208218E-2</v>
      </c>
    </row>
    <row r="7" spans="1:17" x14ac:dyDescent="0.25">
      <c r="A7" s="1">
        <v>43474</v>
      </c>
      <c r="B7">
        <v>144.229996</v>
      </c>
      <c r="F7" s="1">
        <v>43654</v>
      </c>
      <c r="G7" s="7">
        <v>195.759995</v>
      </c>
      <c r="H7" s="5">
        <f t="shared" si="0"/>
        <v>193.98019999999997</v>
      </c>
      <c r="I7" s="7">
        <f t="shared" si="1"/>
        <v>1.7797950000000355</v>
      </c>
      <c r="J7" s="7">
        <f t="shared" si="2"/>
        <v>3.1676702420251264</v>
      </c>
      <c r="K7" s="36">
        <f t="shared" si="3"/>
        <v>9.0917196846068346E-3</v>
      </c>
      <c r="L7" s="1">
        <v>43649</v>
      </c>
      <c r="M7" s="7">
        <v>197.199997</v>
      </c>
      <c r="N7" s="5">
        <f t="shared" si="4"/>
        <v>192.7487000000001</v>
      </c>
      <c r="O7" s="7">
        <f t="shared" si="5"/>
        <v>4.4512969999998973</v>
      </c>
      <c r="P7" s="7">
        <f t="shared" si="6"/>
        <v>19.814044982208085</v>
      </c>
      <c r="Q7" s="36">
        <f t="shared" si="7"/>
        <v>2.2572500343394516E-2</v>
      </c>
    </row>
    <row r="8" spans="1:17" x14ac:dyDescent="0.25">
      <c r="A8" s="1">
        <v>43475</v>
      </c>
      <c r="B8">
        <v>144.199997</v>
      </c>
      <c r="F8" s="1">
        <v>43655</v>
      </c>
      <c r="G8" s="7">
        <v>199.21000699999999</v>
      </c>
      <c r="H8" s="5">
        <f t="shared" si="0"/>
        <v>194.22649999999885</v>
      </c>
      <c r="I8" s="7">
        <f t="shared" si="1"/>
        <v>4.9835070000011399</v>
      </c>
      <c r="J8" s="7">
        <f t="shared" si="2"/>
        <v>24.835342019060363</v>
      </c>
      <c r="K8" s="36">
        <f t="shared" si="3"/>
        <v>2.5016348701805628E-2</v>
      </c>
      <c r="L8" s="1">
        <v>43651</v>
      </c>
      <c r="M8" s="7">
        <v>196.39999399999999</v>
      </c>
      <c r="N8" s="5">
        <f t="shared" si="4"/>
        <v>193.24129999999968</v>
      </c>
      <c r="O8" s="7">
        <f t="shared" si="5"/>
        <v>3.1586940000003096</v>
      </c>
      <c r="P8" s="7">
        <f t="shared" si="6"/>
        <v>9.9773477856379564</v>
      </c>
      <c r="Q8" s="36">
        <f t="shared" si="7"/>
        <v>1.6082963831456683E-2</v>
      </c>
    </row>
    <row r="9" spans="1:17" x14ac:dyDescent="0.25">
      <c r="A9" s="1">
        <v>43476</v>
      </c>
      <c r="B9">
        <v>143.800003</v>
      </c>
      <c r="F9" s="1">
        <v>43656</v>
      </c>
      <c r="G9" s="7">
        <v>202.729996</v>
      </c>
      <c r="H9" s="5">
        <f t="shared" si="0"/>
        <v>194.47279999999955</v>
      </c>
      <c r="I9" s="7">
        <f t="shared" si="1"/>
        <v>8.2571960000004481</v>
      </c>
      <c r="J9" s="7">
        <f t="shared" si="2"/>
        <v>68.181285782423402</v>
      </c>
      <c r="K9" s="36">
        <f t="shared" si="3"/>
        <v>4.0730016094907083E-2</v>
      </c>
      <c r="L9" s="1">
        <v>43654</v>
      </c>
      <c r="M9" s="7">
        <v>195.759995</v>
      </c>
      <c r="N9" s="5">
        <f t="shared" si="4"/>
        <v>193.98019999999997</v>
      </c>
      <c r="O9" s="7">
        <f t="shared" si="5"/>
        <v>1.7797950000000355</v>
      </c>
      <c r="P9" s="7">
        <f t="shared" si="6"/>
        <v>3.1676702420251264</v>
      </c>
      <c r="Q9" s="36">
        <f t="shared" si="7"/>
        <v>9.0917196846068346E-3</v>
      </c>
    </row>
    <row r="10" spans="1:17" x14ac:dyDescent="0.25">
      <c r="A10" s="1">
        <v>43479</v>
      </c>
      <c r="B10">
        <v>145.38999899999999</v>
      </c>
      <c r="F10" s="1">
        <v>43657</v>
      </c>
      <c r="G10" s="7">
        <v>201.229996</v>
      </c>
      <c r="H10" s="5">
        <f t="shared" si="0"/>
        <v>194.71910000000025</v>
      </c>
      <c r="I10" s="7">
        <f t="shared" si="1"/>
        <v>6.5108959999997467</v>
      </c>
      <c r="J10" s="7">
        <f t="shared" si="2"/>
        <v>42.391766722812704</v>
      </c>
      <c r="K10" s="36">
        <f t="shared" si="3"/>
        <v>3.2355494356814216E-2</v>
      </c>
      <c r="L10" s="1">
        <v>43655</v>
      </c>
      <c r="M10" s="7">
        <v>199.21000699999999</v>
      </c>
      <c r="N10" s="5">
        <f t="shared" si="4"/>
        <v>194.22649999999885</v>
      </c>
      <c r="O10" s="7">
        <f t="shared" si="5"/>
        <v>4.9835070000011399</v>
      </c>
      <c r="P10" s="7">
        <f t="shared" si="6"/>
        <v>24.835342019060363</v>
      </c>
      <c r="Q10" s="36">
        <f t="shared" si="7"/>
        <v>2.5016348701805628E-2</v>
      </c>
    </row>
    <row r="11" spans="1:17" x14ac:dyDescent="0.25">
      <c r="A11" s="1">
        <v>43480</v>
      </c>
      <c r="B11">
        <v>148.949997</v>
      </c>
      <c r="F11" s="1">
        <v>43658</v>
      </c>
      <c r="G11" s="7">
        <v>204.86999499999999</v>
      </c>
      <c r="H11" s="5">
        <f t="shared" si="0"/>
        <v>194.96539999999914</v>
      </c>
      <c r="I11" s="7">
        <f t="shared" si="1"/>
        <v>9.9045950000008531</v>
      </c>
      <c r="J11" s="7">
        <f t="shared" si="2"/>
        <v>98.101002114041904</v>
      </c>
      <c r="K11" s="36">
        <f t="shared" si="3"/>
        <v>4.8345757025087317E-2</v>
      </c>
      <c r="L11" s="1">
        <v>43656</v>
      </c>
      <c r="M11" s="7">
        <v>202.729996</v>
      </c>
      <c r="N11" s="5">
        <f t="shared" si="4"/>
        <v>194.47279999999955</v>
      </c>
      <c r="O11" s="7">
        <f t="shared" si="5"/>
        <v>8.2571960000004481</v>
      </c>
      <c r="P11" s="7">
        <f t="shared" si="6"/>
        <v>68.181285782423402</v>
      </c>
      <c r="Q11" s="36">
        <f t="shared" si="7"/>
        <v>4.0730016094907083E-2</v>
      </c>
    </row>
    <row r="12" spans="1:17" x14ac:dyDescent="0.25">
      <c r="A12" s="1">
        <v>43481</v>
      </c>
      <c r="B12">
        <v>147.53999300000001</v>
      </c>
      <c r="F12" s="1">
        <v>43661</v>
      </c>
      <c r="G12" s="7">
        <v>203.91000399999999</v>
      </c>
      <c r="H12" s="5">
        <f t="shared" si="0"/>
        <v>195.70429999999942</v>
      </c>
      <c r="I12" s="7">
        <f t="shared" si="1"/>
        <v>8.2057040000005657</v>
      </c>
      <c r="J12" s="7">
        <f t="shared" si="2"/>
        <v>67.333578135625288</v>
      </c>
      <c r="K12" s="36">
        <f t="shared" si="3"/>
        <v>4.0241792158468917E-2</v>
      </c>
      <c r="L12" s="1">
        <v>43657</v>
      </c>
      <c r="M12" s="7">
        <v>201.229996</v>
      </c>
      <c r="N12" s="5">
        <f t="shared" si="4"/>
        <v>194.71910000000025</v>
      </c>
      <c r="O12" s="7">
        <f t="shared" si="5"/>
        <v>6.5108959999997467</v>
      </c>
      <c r="P12" s="7">
        <f t="shared" si="6"/>
        <v>42.391766722812704</v>
      </c>
      <c r="Q12" s="36">
        <f t="shared" si="7"/>
        <v>3.2355494356814216E-2</v>
      </c>
    </row>
    <row r="13" spans="1:17" x14ac:dyDescent="0.25">
      <c r="A13" s="1">
        <v>43482</v>
      </c>
      <c r="B13">
        <v>148.300003</v>
      </c>
      <c r="F13" s="1">
        <v>43662</v>
      </c>
      <c r="G13" s="7">
        <v>203.83999600000001</v>
      </c>
      <c r="H13" s="5">
        <f t="shared" si="0"/>
        <v>195.95060000000012</v>
      </c>
      <c r="I13" s="7">
        <f t="shared" si="1"/>
        <v>7.8893959999998913</v>
      </c>
      <c r="J13" s="7">
        <f t="shared" si="2"/>
        <v>62.242569244814284</v>
      </c>
      <c r="K13" s="36">
        <f t="shared" si="3"/>
        <v>3.8703866536574552E-2</v>
      </c>
      <c r="L13" s="1">
        <v>43658</v>
      </c>
      <c r="M13" s="7">
        <v>204.86999499999999</v>
      </c>
      <c r="N13" s="5">
        <f t="shared" si="4"/>
        <v>194.96539999999914</v>
      </c>
      <c r="O13" s="7">
        <f t="shared" si="5"/>
        <v>9.9045950000008531</v>
      </c>
      <c r="P13" s="7">
        <f t="shared" si="6"/>
        <v>98.101002114041904</v>
      </c>
      <c r="Q13" s="36">
        <f t="shared" si="7"/>
        <v>4.8345757025087317E-2</v>
      </c>
    </row>
    <row r="14" spans="1:17" x14ac:dyDescent="0.25">
      <c r="A14" s="1">
        <v>43483</v>
      </c>
      <c r="B14">
        <v>150.03999300000001</v>
      </c>
      <c r="F14" s="1">
        <v>43663</v>
      </c>
      <c r="G14" s="7">
        <v>201.800003</v>
      </c>
      <c r="H14" s="5">
        <f t="shared" si="0"/>
        <v>196.196899999999</v>
      </c>
      <c r="I14" s="7">
        <f t="shared" si="1"/>
        <v>5.6031030000009991</v>
      </c>
      <c r="J14" s="7">
        <f t="shared" si="2"/>
        <v>31.394763228620196</v>
      </c>
      <c r="K14" s="36">
        <f t="shared" si="3"/>
        <v>2.7765623967810342E-2</v>
      </c>
      <c r="L14" s="1">
        <v>43661</v>
      </c>
      <c r="M14" s="7">
        <v>203.91000399999999</v>
      </c>
      <c r="N14" s="5">
        <f t="shared" si="4"/>
        <v>195.70429999999942</v>
      </c>
      <c r="O14" s="7">
        <f t="shared" si="5"/>
        <v>8.2057040000005657</v>
      </c>
      <c r="P14" s="7">
        <f t="shared" si="6"/>
        <v>67.333578135625288</v>
      </c>
      <c r="Q14" s="36">
        <f t="shared" si="7"/>
        <v>4.0241792158468917E-2</v>
      </c>
    </row>
    <row r="15" spans="1:17" x14ac:dyDescent="0.25">
      <c r="A15" s="1">
        <v>43487</v>
      </c>
      <c r="B15">
        <v>147.570007</v>
      </c>
      <c r="F15" s="1">
        <v>43664</v>
      </c>
      <c r="G15" s="7">
        <v>200.779999</v>
      </c>
      <c r="H15" s="5">
        <f t="shared" si="0"/>
        <v>196.44319999999971</v>
      </c>
      <c r="I15" s="7">
        <f t="shared" si="1"/>
        <v>4.3367990000002976</v>
      </c>
      <c r="J15" s="7">
        <f t="shared" si="2"/>
        <v>18.807825566403583</v>
      </c>
      <c r="K15" s="36">
        <f t="shared" si="3"/>
        <v>2.159975605936873E-2</v>
      </c>
      <c r="L15" s="1">
        <v>43662</v>
      </c>
      <c r="M15" s="7">
        <v>203.83999600000001</v>
      </c>
      <c r="N15" s="5">
        <f t="shared" si="4"/>
        <v>195.95060000000012</v>
      </c>
      <c r="O15" s="7">
        <f t="shared" si="5"/>
        <v>7.8893959999998913</v>
      </c>
      <c r="P15" s="7">
        <f t="shared" si="6"/>
        <v>62.242569244814284</v>
      </c>
      <c r="Q15" s="36">
        <f t="shared" si="7"/>
        <v>3.8703866536574552E-2</v>
      </c>
    </row>
    <row r="16" spans="1:17" x14ac:dyDescent="0.25">
      <c r="A16" s="1">
        <v>43488</v>
      </c>
      <c r="B16">
        <v>144.300003</v>
      </c>
      <c r="F16" s="1">
        <v>43665</v>
      </c>
      <c r="G16" s="7">
        <v>198.36000100000001</v>
      </c>
      <c r="H16" s="5">
        <f t="shared" si="0"/>
        <v>196.68950000000041</v>
      </c>
      <c r="I16" s="7">
        <f t="shared" si="1"/>
        <v>1.6705009999996037</v>
      </c>
      <c r="J16" s="7">
        <f t="shared" si="2"/>
        <v>2.7905735909996761</v>
      </c>
      <c r="K16" s="36">
        <f t="shared" si="3"/>
        <v>8.4215617643579443E-3</v>
      </c>
      <c r="L16" s="1">
        <v>43663</v>
      </c>
      <c r="M16" s="7">
        <v>201.800003</v>
      </c>
      <c r="N16" s="5">
        <f t="shared" si="4"/>
        <v>196.196899999999</v>
      </c>
      <c r="O16" s="7">
        <f t="shared" si="5"/>
        <v>5.6031030000009991</v>
      </c>
      <c r="P16" s="7">
        <f t="shared" si="6"/>
        <v>31.394763228620196</v>
      </c>
      <c r="Q16" s="36">
        <f t="shared" si="7"/>
        <v>2.7765623967810342E-2</v>
      </c>
    </row>
    <row r="17" spans="1:22" x14ac:dyDescent="0.25">
      <c r="A17" s="1">
        <v>43489</v>
      </c>
      <c r="B17">
        <v>145.83000200000001</v>
      </c>
      <c r="F17" s="1">
        <v>43668</v>
      </c>
      <c r="G17" s="7">
        <v>202.320007</v>
      </c>
      <c r="H17" s="5">
        <f t="shared" si="0"/>
        <v>197.42839999999887</v>
      </c>
      <c r="I17" s="7">
        <f t="shared" si="1"/>
        <v>4.8916070000011302</v>
      </c>
      <c r="J17" s="7">
        <f t="shared" si="2"/>
        <v>23.927819042460058</v>
      </c>
      <c r="K17" s="36">
        <f t="shared" si="3"/>
        <v>2.4177574292003311E-2</v>
      </c>
      <c r="L17" s="1">
        <v>43664</v>
      </c>
      <c r="M17" s="7">
        <v>200.779999</v>
      </c>
      <c r="N17" s="5">
        <f t="shared" si="4"/>
        <v>196.44319999999971</v>
      </c>
      <c r="O17" s="7">
        <f t="shared" si="5"/>
        <v>4.3367990000002976</v>
      </c>
      <c r="P17" s="7">
        <f t="shared" si="6"/>
        <v>18.807825566403583</v>
      </c>
      <c r="Q17" s="36">
        <f t="shared" si="7"/>
        <v>2.159975605936873E-2</v>
      </c>
    </row>
    <row r="18" spans="1:22" x14ac:dyDescent="0.25">
      <c r="A18" s="1">
        <v>43490</v>
      </c>
      <c r="B18">
        <v>149.009995</v>
      </c>
      <c r="F18" s="1">
        <v>43669</v>
      </c>
      <c r="G18" s="7">
        <v>202.36000100000001</v>
      </c>
      <c r="H18" s="5">
        <f t="shared" si="0"/>
        <v>197.67469999999958</v>
      </c>
      <c r="I18" s="7">
        <f t="shared" si="1"/>
        <v>4.685301000000436</v>
      </c>
      <c r="J18" s="7">
        <f t="shared" si="2"/>
        <v>21.952045460605085</v>
      </c>
      <c r="K18" s="36">
        <f t="shared" si="3"/>
        <v>2.315329599153558E-2</v>
      </c>
      <c r="L18" s="1">
        <v>43665</v>
      </c>
      <c r="M18" s="7">
        <v>198.36000100000001</v>
      </c>
      <c r="N18" s="5">
        <f t="shared" si="4"/>
        <v>196.68950000000041</v>
      </c>
      <c r="O18" s="7">
        <f t="shared" si="5"/>
        <v>1.6705009999996037</v>
      </c>
      <c r="P18" s="7">
        <f t="shared" si="6"/>
        <v>2.7905735909996761</v>
      </c>
      <c r="Q18" s="36">
        <f t="shared" si="7"/>
        <v>8.4215617643579443E-3</v>
      </c>
    </row>
    <row r="19" spans="1:22" x14ac:dyDescent="0.25">
      <c r="A19" s="1">
        <v>43493</v>
      </c>
      <c r="B19">
        <v>147.470001</v>
      </c>
      <c r="F19" s="1">
        <v>43670</v>
      </c>
      <c r="G19" s="7">
        <v>204.66000399999999</v>
      </c>
      <c r="H19" s="5">
        <f t="shared" si="0"/>
        <v>197.92100000000028</v>
      </c>
      <c r="I19" s="7">
        <f t="shared" si="1"/>
        <v>6.73900399999971</v>
      </c>
      <c r="J19" s="7">
        <f t="shared" si="2"/>
        <v>45.414174912012093</v>
      </c>
      <c r="K19" s="36">
        <f t="shared" si="3"/>
        <v>3.2927801564978522E-2</v>
      </c>
      <c r="L19" s="1">
        <v>43668</v>
      </c>
      <c r="M19" s="7">
        <v>202.320007</v>
      </c>
      <c r="N19" s="5">
        <f t="shared" si="4"/>
        <v>197.42839999999887</v>
      </c>
      <c r="O19" s="7">
        <f t="shared" si="5"/>
        <v>4.8916070000011302</v>
      </c>
      <c r="P19" s="7">
        <f t="shared" si="6"/>
        <v>23.927819042460058</v>
      </c>
      <c r="Q19" s="36">
        <f t="shared" si="7"/>
        <v>2.4177574292003311E-2</v>
      </c>
    </row>
    <row r="20" spans="1:22" x14ac:dyDescent="0.25">
      <c r="A20" s="1">
        <v>43494</v>
      </c>
      <c r="B20">
        <v>144.19000199999999</v>
      </c>
      <c r="F20" s="1">
        <v>43671</v>
      </c>
      <c r="G20" s="7">
        <v>200.71000699999999</v>
      </c>
      <c r="H20" s="5">
        <f t="shared" si="0"/>
        <v>198.16729999999916</v>
      </c>
      <c r="I20" s="7">
        <f t="shared" si="1"/>
        <v>2.5427070000008314</v>
      </c>
      <c r="J20" s="7">
        <f t="shared" si="2"/>
        <v>6.4653588878532275</v>
      </c>
      <c r="K20" s="36">
        <f t="shared" si="3"/>
        <v>1.2668561164470645E-2</v>
      </c>
      <c r="L20" s="1">
        <v>43669</v>
      </c>
      <c r="M20" s="7">
        <v>202.36000100000001</v>
      </c>
      <c r="N20" s="5">
        <f t="shared" si="4"/>
        <v>197.67469999999958</v>
      </c>
      <c r="O20" s="7">
        <f t="shared" si="5"/>
        <v>4.685301000000436</v>
      </c>
      <c r="P20" s="7">
        <f t="shared" si="6"/>
        <v>21.952045460605085</v>
      </c>
      <c r="Q20" s="36">
        <f t="shared" si="7"/>
        <v>2.315329599153558E-2</v>
      </c>
    </row>
    <row r="21" spans="1:22" x14ac:dyDescent="0.25">
      <c r="A21" s="1">
        <v>43495</v>
      </c>
      <c r="B21">
        <v>150.41999799999999</v>
      </c>
      <c r="F21" s="1">
        <v>43672</v>
      </c>
      <c r="G21" s="7">
        <v>199.75</v>
      </c>
      <c r="H21" s="5">
        <f t="shared" si="0"/>
        <v>198.41359999999986</v>
      </c>
      <c r="I21" s="7">
        <f t="shared" si="1"/>
        <v>1.3364000000001397</v>
      </c>
      <c r="J21" s="7">
        <f t="shared" si="2"/>
        <v>1.7859649600003733</v>
      </c>
      <c r="K21" s="36">
        <f t="shared" si="3"/>
        <v>6.6903629536928149E-3</v>
      </c>
      <c r="L21" s="1">
        <v>43670</v>
      </c>
      <c r="M21" s="7">
        <v>204.66000399999999</v>
      </c>
      <c r="N21" s="5">
        <f t="shared" si="4"/>
        <v>197.92100000000028</v>
      </c>
      <c r="O21" s="7">
        <f t="shared" si="5"/>
        <v>6.73900399999971</v>
      </c>
      <c r="P21" s="7">
        <f t="shared" si="6"/>
        <v>45.414174912012093</v>
      </c>
      <c r="Q21" s="36">
        <f t="shared" si="7"/>
        <v>3.2927801564978522E-2</v>
      </c>
    </row>
    <row r="22" spans="1:22" x14ac:dyDescent="0.25">
      <c r="A22" s="1">
        <v>43496</v>
      </c>
      <c r="B22">
        <v>166.69000199999999</v>
      </c>
      <c r="H22" t="s">
        <v>73</v>
      </c>
      <c r="I22" s="9">
        <f>AVERAGE(I3:I21)</f>
        <v>4.7467369473687429</v>
      </c>
      <c r="J22" s="11">
        <f>AVERAGE(J3:J21)</f>
        <v>29.23023819197924</v>
      </c>
      <c r="K22" s="13">
        <f>AVERAGE(K3:K21)</f>
        <v>2.3537242408664043E-2</v>
      </c>
      <c r="L22" s="1">
        <v>43671</v>
      </c>
      <c r="M22" s="7">
        <v>200.71000699999999</v>
      </c>
      <c r="N22" s="5">
        <f t="shared" si="4"/>
        <v>198.16729999999916</v>
      </c>
      <c r="O22" s="7">
        <f t="shared" si="5"/>
        <v>2.5427070000008314</v>
      </c>
      <c r="P22" s="7">
        <f t="shared" si="6"/>
        <v>6.4653588878532275</v>
      </c>
      <c r="Q22" s="36">
        <f t="shared" si="7"/>
        <v>1.2668561164470645E-2</v>
      </c>
    </row>
    <row r="23" spans="1:22" x14ac:dyDescent="0.25">
      <c r="A23" s="1">
        <v>43497</v>
      </c>
      <c r="B23">
        <v>165.71000699999999</v>
      </c>
      <c r="I23" s="10" t="s">
        <v>10</v>
      </c>
      <c r="J23" s="12" t="s">
        <v>11</v>
      </c>
      <c r="K23" s="14" t="s">
        <v>12</v>
      </c>
      <c r="L23" s="1">
        <v>43672</v>
      </c>
      <c r="M23" s="7">
        <v>199.75</v>
      </c>
      <c r="N23" s="5">
        <f t="shared" si="4"/>
        <v>198.41359999999986</v>
      </c>
      <c r="O23" s="7">
        <f t="shared" si="5"/>
        <v>1.3364000000001397</v>
      </c>
      <c r="P23" s="7">
        <f t="shared" si="6"/>
        <v>1.7859649600003733</v>
      </c>
      <c r="Q23" s="36">
        <f t="shared" si="7"/>
        <v>6.6903629536928149E-3</v>
      </c>
    </row>
    <row r="24" spans="1:22" x14ac:dyDescent="0.25">
      <c r="A24" s="1">
        <v>43500</v>
      </c>
      <c r="B24">
        <v>169.25</v>
      </c>
      <c r="H24" t="s">
        <v>74</v>
      </c>
      <c r="I24">
        <v>0.71020000000000005</v>
      </c>
      <c r="S24" t="s">
        <v>73</v>
      </c>
      <c r="T24" s="9">
        <f>AVERAGE(O5:O23)</f>
        <v>4.7467369473687429</v>
      </c>
      <c r="U24" s="11">
        <f>AVERAGE(P5:P23)</f>
        <v>29.23023819197924</v>
      </c>
      <c r="V24" s="13">
        <f>AVERAGE(Q5:Q23)</f>
        <v>2.3537242408664043E-2</v>
      </c>
    </row>
    <row r="25" spans="1:22" x14ac:dyDescent="0.25">
      <c r="A25" s="1">
        <v>43501</v>
      </c>
      <c r="B25">
        <v>171.16000399999999</v>
      </c>
      <c r="H25" t="s">
        <v>75</v>
      </c>
      <c r="I25" s="35">
        <f>SQRT(I24)</f>
        <v>0.84273364712701493</v>
      </c>
      <c r="T25" s="10" t="s">
        <v>10</v>
      </c>
      <c r="U25" s="12" t="s">
        <v>11</v>
      </c>
      <c r="V25" s="14" t="s">
        <v>12</v>
      </c>
    </row>
    <row r="26" spans="1:22" x14ac:dyDescent="0.25">
      <c r="A26" s="1">
        <v>43502</v>
      </c>
      <c r="B26">
        <v>170.490005</v>
      </c>
      <c r="S26" t="s">
        <v>74</v>
      </c>
      <c r="T26">
        <v>0.71020000000000005</v>
      </c>
    </row>
    <row r="27" spans="1:22" x14ac:dyDescent="0.25">
      <c r="A27" s="1">
        <v>43503</v>
      </c>
      <c r="B27">
        <v>166.38000500000001</v>
      </c>
      <c r="S27" t="s">
        <v>75</v>
      </c>
      <c r="T27" s="35">
        <f>SQRT(T26)</f>
        <v>0.84273364712701493</v>
      </c>
    </row>
    <row r="28" spans="1:22" x14ac:dyDescent="0.25">
      <c r="A28" s="1">
        <v>43504</v>
      </c>
      <c r="B28">
        <v>167.33000200000001</v>
      </c>
    </row>
    <row r="29" spans="1:22" x14ac:dyDescent="0.25">
      <c r="A29" s="1">
        <v>43507</v>
      </c>
      <c r="B29">
        <v>165.78999300000001</v>
      </c>
    </row>
    <row r="30" spans="1:22" x14ac:dyDescent="0.25">
      <c r="A30" s="1">
        <v>43508</v>
      </c>
      <c r="B30">
        <v>165.03999300000001</v>
      </c>
    </row>
    <row r="31" spans="1:22" x14ac:dyDescent="0.25">
      <c r="A31" s="1">
        <v>43509</v>
      </c>
      <c r="B31">
        <v>164.070007</v>
      </c>
      <c r="F31" s="6" t="s">
        <v>4</v>
      </c>
      <c r="G31" s="6" t="s">
        <v>5</v>
      </c>
      <c r="H31" s="6" t="s">
        <v>6</v>
      </c>
      <c r="I31" s="6" t="s">
        <v>7</v>
      </c>
      <c r="J31" s="6" t="s">
        <v>8</v>
      </c>
      <c r="K31" s="6" t="s">
        <v>9</v>
      </c>
    </row>
    <row r="32" spans="1:22" x14ac:dyDescent="0.25">
      <c r="A32" s="1"/>
      <c r="F32" s="1">
        <v>43642</v>
      </c>
      <c r="G32">
        <v>187.66000399999999</v>
      </c>
      <c r="H32" s="6"/>
      <c r="I32" s="6"/>
      <c r="J32" s="6"/>
      <c r="K32" s="6"/>
    </row>
    <row r="33" spans="1:18" x14ac:dyDescent="0.25">
      <c r="A33" s="1"/>
      <c r="F33" s="1">
        <v>43643</v>
      </c>
      <c r="G33">
        <v>189.5</v>
      </c>
      <c r="H33" s="6"/>
      <c r="I33" s="6"/>
      <c r="J33" s="6"/>
      <c r="K33" s="6"/>
      <c r="Q33" t="s">
        <v>0</v>
      </c>
      <c r="R33" t="s">
        <v>79</v>
      </c>
    </row>
    <row r="34" spans="1:18" x14ac:dyDescent="0.25">
      <c r="A34" s="1"/>
      <c r="F34" s="1">
        <v>43644</v>
      </c>
      <c r="G34">
        <v>193</v>
      </c>
      <c r="H34" s="6"/>
      <c r="I34" s="6"/>
      <c r="J34" s="6"/>
      <c r="K34" s="6"/>
      <c r="Q34" s="1">
        <v>43678</v>
      </c>
      <c r="R34" s="5">
        <f>0.2463*Q34-10558</f>
        <v>199.89140000000043</v>
      </c>
    </row>
    <row r="35" spans="1:18" x14ac:dyDescent="0.25">
      <c r="A35" s="1">
        <v>43510</v>
      </c>
      <c r="B35">
        <v>163.949997</v>
      </c>
      <c r="F35" s="1">
        <v>43647</v>
      </c>
      <c r="G35" s="7">
        <v>193</v>
      </c>
      <c r="H35" s="5">
        <f>AVERAGE(G32:G34)</f>
        <v>190.05333466666664</v>
      </c>
      <c r="I35" s="7">
        <f>ABS(H35-G35)</f>
        <v>2.9466653333333568</v>
      </c>
      <c r="J35" s="7">
        <f>I35^2</f>
        <v>8.6828365866685822</v>
      </c>
      <c r="K35" s="36">
        <f>I35/G35</f>
        <v>1.5267696027633972E-2</v>
      </c>
      <c r="Q35" s="1">
        <v>43679</v>
      </c>
      <c r="R35" s="5">
        <f>0.2463*Q35-10558</f>
        <v>200.13769999999931</v>
      </c>
    </row>
    <row r="36" spans="1:18" x14ac:dyDescent="0.25">
      <c r="A36" s="1">
        <v>43511</v>
      </c>
      <c r="B36">
        <v>162.5</v>
      </c>
      <c r="F36" s="1">
        <v>43648</v>
      </c>
      <c r="G36" s="7">
        <v>195</v>
      </c>
      <c r="H36" s="5">
        <f t="shared" ref="H36:H53" si="8">AVERAGE(G33:G35)</f>
        <v>191.83333333333334</v>
      </c>
      <c r="I36" s="7">
        <f t="shared" ref="I36:I53" si="9">ABS(H36-G36)</f>
        <v>3.1666666666666572</v>
      </c>
      <c r="J36" s="7">
        <f t="shared" ref="J36:J53" si="10">I36^2</f>
        <v>10.027777777777718</v>
      </c>
      <c r="K36" s="36">
        <f t="shared" ref="K36:K53" si="11">I36/G36</f>
        <v>1.6239316239316192E-2</v>
      </c>
      <c r="Q36" s="1">
        <v>43680</v>
      </c>
      <c r="R36" s="5">
        <f>0.2463*Q36-10558</f>
        <v>200.38400000000001</v>
      </c>
    </row>
    <row r="37" spans="1:18" x14ac:dyDescent="0.25">
      <c r="A37" s="1">
        <v>43515</v>
      </c>
      <c r="B37">
        <v>162.28999300000001</v>
      </c>
      <c r="F37" s="1">
        <v>43649</v>
      </c>
      <c r="G37" s="7">
        <v>197.199997</v>
      </c>
      <c r="H37" s="5">
        <f t="shared" si="8"/>
        <v>193.66666666666666</v>
      </c>
      <c r="I37" s="7">
        <f t="shared" si="9"/>
        <v>3.533330333333339</v>
      </c>
      <c r="J37" s="7">
        <f t="shared" si="10"/>
        <v>12.484423244453485</v>
      </c>
      <c r="K37" s="36">
        <f t="shared" si="11"/>
        <v>1.7917496891915973E-2</v>
      </c>
      <c r="Q37" s="1">
        <v>43681</v>
      </c>
      <c r="R37" s="5">
        <f>0.2463*Q37-10558</f>
        <v>200.6302999999989</v>
      </c>
    </row>
    <row r="38" spans="1:18" x14ac:dyDescent="0.25">
      <c r="A38" s="1">
        <v>43516</v>
      </c>
      <c r="B38">
        <v>162.55999800000001</v>
      </c>
      <c r="F38" s="1">
        <v>43651</v>
      </c>
      <c r="G38" s="7">
        <v>196.39999399999999</v>
      </c>
      <c r="H38" s="5">
        <f t="shared" si="8"/>
        <v>195.06666566666664</v>
      </c>
      <c r="I38" s="7">
        <f t="shared" si="9"/>
        <v>1.3333283333333554</v>
      </c>
      <c r="J38" s="7">
        <f t="shared" si="10"/>
        <v>1.7777644444695033</v>
      </c>
      <c r="K38" s="36">
        <f t="shared" si="11"/>
        <v>6.7888410084847332E-3</v>
      </c>
      <c r="Q38" s="1">
        <v>43682</v>
      </c>
      <c r="R38" s="5">
        <f>0.2463*Q38-10558</f>
        <v>200.8765999999996</v>
      </c>
    </row>
    <row r="39" spans="1:18" x14ac:dyDescent="0.25">
      <c r="A39" s="1">
        <v>43517</v>
      </c>
      <c r="B39">
        <v>160.03999300000001</v>
      </c>
      <c r="F39" s="1">
        <v>43654</v>
      </c>
      <c r="G39" s="7">
        <v>195.759995</v>
      </c>
      <c r="H39" s="5">
        <f t="shared" si="8"/>
        <v>196.19999700000002</v>
      </c>
      <c r="I39" s="7">
        <f t="shared" si="9"/>
        <v>0.4400020000000211</v>
      </c>
      <c r="J39" s="7">
        <f t="shared" si="10"/>
        <v>0.19360176000401857</v>
      </c>
      <c r="K39" s="36">
        <f t="shared" si="11"/>
        <v>2.2476604578990774E-3</v>
      </c>
      <c r="Q39" s="1">
        <v>43683</v>
      </c>
      <c r="R39" s="5">
        <f>0.2463*Q39-10558</f>
        <v>201.1229000000003</v>
      </c>
    </row>
    <row r="40" spans="1:18" x14ac:dyDescent="0.25">
      <c r="A40" s="1">
        <v>43518</v>
      </c>
      <c r="B40">
        <v>161.88999899999999</v>
      </c>
      <c r="F40" s="1">
        <v>43655</v>
      </c>
      <c r="G40" s="7">
        <v>199.21000699999999</v>
      </c>
      <c r="H40" s="5">
        <f t="shared" si="8"/>
        <v>196.45332866666664</v>
      </c>
      <c r="I40" s="7">
        <f t="shared" si="9"/>
        <v>2.7566783333333547</v>
      </c>
      <c r="J40" s="7">
        <f t="shared" si="10"/>
        <v>7.599275433469562</v>
      </c>
      <c r="K40" s="36">
        <f t="shared" si="11"/>
        <v>1.3838051485703501E-2</v>
      </c>
      <c r="Q40" s="1">
        <v>43684</v>
      </c>
      <c r="R40" s="5">
        <f>0.2463*Q40-10558</f>
        <v>201.36919999999918</v>
      </c>
    </row>
    <row r="41" spans="1:18" x14ac:dyDescent="0.25">
      <c r="A41" s="1">
        <v>43521</v>
      </c>
      <c r="B41">
        <v>164.61999499999999</v>
      </c>
      <c r="F41" s="1">
        <v>43656</v>
      </c>
      <c r="G41" s="7">
        <v>202.729996</v>
      </c>
      <c r="H41" s="5">
        <f t="shared" si="8"/>
        <v>197.123332</v>
      </c>
      <c r="I41" s="7">
        <f t="shared" si="9"/>
        <v>5.606663999999995</v>
      </c>
      <c r="J41" s="7">
        <f t="shared" si="10"/>
        <v>31.434681208895945</v>
      </c>
      <c r="K41" s="36">
        <f t="shared" si="11"/>
        <v>2.765581862883278E-2</v>
      </c>
      <c r="Q41" s="1">
        <v>43685</v>
      </c>
      <c r="R41" s="5">
        <f>0.2463*Q41-10558</f>
        <v>201.61549999999988</v>
      </c>
    </row>
    <row r="42" spans="1:18" x14ac:dyDescent="0.25">
      <c r="A42" s="1">
        <v>43522</v>
      </c>
      <c r="B42">
        <v>164.13000500000001</v>
      </c>
      <c r="F42" s="1">
        <v>43657</v>
      </c>
      <c r="G42" s="7">
        <v>201.229996</v>
      </c>
      <c r="H42" s="5">
        <f t="shared" si="8"/>
        <v>199.23333266666668</v>
      </c>
      <c r="I42" s="7">
        <f t="shared" si="9"/>
        <v>1.9966633333333164</v>
      </c>
      <c r="J42" s="7">
        <f t="shared" si="10"/>
        <v>3.98666446667771</v>
      </c>
      <c r="K42" s="36">
        <f t="shared" si="11"/>
        <v>9.9222947523853067E-3</v>
      </c>
      <c r="Q42" s="1">
        <v>43686</v>
      </c>
      <c r="R42" s="5">
        <f>0.2463*Q42-10558</f>
        <v>201.86179999999877</v>
      </c>
    </row>
    <row r="43" spans="1:18" x14ac:dyDescent="0.25">
      <c r="A43" s="1">
        <v>43523</v>
      </c>
      <c r="B43">
        <v>162.80999800000001</v>
      </c>
      <c r="F43" s="1">
        <v>43658</v>
      </c>
      <c r="G43" s="7">
        <v>204.86999499999999</v>
      </c>
      <c r="H43" s="5">
        <f t="shared" si="8"/>
        <v>201.05666633333331</v>
      </c>
      <c r="I43" s="7">
        <f t="shared" si="9"/>
        <v>3.8133286666666777</v>
      </c>
      <c r="J43" s="7">
        <f t="shared" si="10"/>
        <v>14.541475520021862</v>
      </c>
      <c r="K43" s="36">
        <f t="shared" si="11"/>
        <v>1.861340733017872E-2</v>
      </c>
      <c r="Q43" s="1">
        <v>43687</v>
      </c>
      <c r="R43" s="5">
        <f>0.2463*Q43-10558</f>
        <v>202.10809999999947</v>
      </c>
    </row>
    <row r="44" spans="1:18" x14ac:dyDescent="0.25">
      <c r="A44" s="1">
        <v>43524</v>
      </c>
      <c r="B44">
        <v>161.449997</v>
      </c>
      <c r="F44" s="1">
        <v>43661</v>
      </c>
      <c r="G44" s="7">
        <v>203.91000399999999</v>
      </c>
      <c r="H44" s="5">
        <f t="shared" si="8"/>
        <v>202.94332899999998</v>
      </c>
      <c r="I44" s="7">
        <f t="shared" si="9"/>
        <v>0.96667500000000928</v>
      </c>
      <c r="J44" s="7">
        <f t="shared" si="10"/>
        <v>0.93446055562501795</v>
      </c>
      <c r="K44" s="36">
        <f t="shared" si="11"/>
        <v>4.7406943310148207E-3</v>
      </c>
      <c r="Q44" s="1">
        <v>43688</v>
      </c>
      <c r="R44" s="5">
        <f>0.2463*Q44-10558</f>
        <v>202.35440000000017</v>
      </c>
    </row>
    <row r="45" spans="1:18" x14ac:dyDescent="0.25">
      <c r="A45" s="1">
        <v>43525</v>
      </c>
      <c r="B45">
        <v>162.279999</v>
      </c>
      <c r="F45" s="1">
        <v>43662</v>
      </c>
      <c r="G45" s="7">
        <v>203.83999600000001</v>
      </c>
      <c r="H45" s="5">
        <f t="shared" si="8"/>
        <v>203.33666500000001</v>
      </c>
      <c r="I45" s="7">
        <f t="shared" si="9"/>
        <v>0.50333100000000286</v>
      </c>
      <c r="J45" s="7">
        <f t="shared" si="10"/>
        <v>0.2533420955610029</v>
      </c>
      <c r="K45" s="36">
        <f t="shared" si="11"/>
        <v>2.4692455351107974E-3</v>
      </c>
      <c r="Q45" s="1">
        <v>43689</v>
      </c>
      <c r="R45" s="5">
        <f>0.2463*Q45-10558</f>
        <v>202.60069999999905</v>
      </c>
    </row>
    <row r="46" spans="1:18" x14ac:dyDescent="0.25">
      <c r="A46" s="1">
        <v>43528</v>
      </c>
      <c r="B46">
        <v>167.36999499999999</v>
      </c>
      <c r="F46" s="1">
        <v>43663</v>
      </c>
      <c r="G46" s="7">
        <v>201.800003</v>
      </c>
      <c r="H46" s="5">
        <f t="shared" si="8"/>
        <v>204.20666500000002</v>
      </c>
      <c r="I46" s="7">
        <f t="shared" si="9"/>
        <v>2.4066620000000114</v>
      </c>
      <c r="J46" s="7">
        <f t="shared" si="10"/>
        <v>5.7920219822440551</v>
      </c>
      <c r="K46" s="36">
        <f t="shared" si="11"/>
        <v>1.1925976036779402E-2</v>
      </c>
      <c r="Q46" s="1">
        <v>43690</v>
      </c>
      <c r="R46" s="5">
        <f>0.2463*Q46-10558</f>
        <v>202.84699999999975</v>
      </c>
    </row>
    <row r="47" spans="1:18" x14ac:dyDescent="0.25">
      <c r="A47" s="1">
        <v>43529</v>
      </c>
      <c r="B47">
        <v>171.259995</v>
      </c>
      <c r="F47" s="1">
        <v>43664</v>
      </c>
      <c r="G47" s="7">
        <v>200.779999</v>
      </c>
      <c r="H47" s="5">
        <f t="shared" si="8"/>
        <v>203.18333433333336</v>
      </c>
      <c r="I47" s="7">
        <f t="shared" si="9"/>
        <v>2.4033353333333594</v>
      </c>
      <c r="J47" s="7">
        <f t="shared" si="10"/>
        <v>5.7760207244485695</v>
      </c>
      <c r="K47" s="36">
        <f t="shared" si="11"/>
        <v>1.1969993750888301E-2</v>
      </c>
      <c r="Q47" s="1">
        <v>43691</v>
      </c>
      <c r="R47" s="5">
        <f>0.2463*Q47-10558</f>
        <v>203.09330000000045</v>
      </c>
    </row>
    <row r="48" spans="1:18" x14ac:dyDescent="0.25">
      <c r="A48" s="1">
        <v>43530</v>
      </c>
      <c r="B48">
        <v>172.509995</v>
      </c>
      <c r="F48" s="1">
        <v>43665</v>
      </c>
      <c r="G48" s="7">
        <v>198.36000100000001</v>
      </c>
      <c r="H48" s="5">
        <f t="shared" si="8"/>
        <v>202.13999933333332</v>
      </c>
      <c r="I48" s="7">
        <f t="shared" si="9"/>
        <v>3.7799983333333103</v>
      </c>
      <c r="J48" s="7">
        <f t="shared" si="10"/>
        <v>14.288387400002604</v>
      </c>
      <c r="K48" s="36">
        <f t="shared" si="11"/>
        <v>1.9056252844711925E-2</v>
      </c>
      <c r="Q48" s="1">
        <v>43692</v>
      </c>
      <c r="R48" s="5">
        <f>0.2463*Q48-10558</f>
        <v>203.33959999999934</v>
      </c>
    </row>
    <row r="49" spans="1:18" x14ac:dyDescent="0.25">
      <c r="A49" s="1">
        <v>43531</v>
      </c>
      <c r="B49">
        <v>169.13000500000001</v>
      </c>
      <c r="F49" s="1">
        <v>43668</v>
      </c>
      <c r="G49" s="7">
        <v>202.320007</v>
      </c>
      <c r="H49" s="5">
        <f t="shared" si="8"/>
        <v>200.31333433333336</v>
      </c>
      <c r="I49" s="7">
        <f t="shared" si="9"/>
        <v>2.0066726666666455</v>
      </c>
      <c r="J49" s="7">
        <f t="shared" si="10"/>
        <v>4.0267351911470257</v>
      </c>
      <c r="K49" s="36">
        <f t="shared" si="11"/>
        <v>9.9183105834246311E-3</v>
      </c>
      <c r="Q49" s="1">
        <v>43693</v>
      </c>
      <c r="R49" s="5">
        <f>0.2463*Q49-10558</f>
        <v>203.58590000000004</v>
      </c>
    </row>
    <row r="50" spans="1:18" x14ac:dyDescent="0.25">
      <c r="A50" s="1">
        <v>43532</v>
      </c>
      <c r="B50">
        <v>169.60000600000001</v>
      </c>
      <c r="F50" s="1">
        <v>43669</v>
      </c>
      <c r="G50" s="7">
        <v>202.36000100000001</v>
      </c>
      <c r="H50" s="5">
        <f t="shared" si="8"/>
        <v>200.48666900000001</v>
      </c>
      <c r="I50" s="7">
        <f t="shared" si="9"/>
        <v>1.8733320000000049</v>
      </c>
      <c r="J50" s="7">
        <f t="shared" si="10"/>
        <v>3.5093727822240184</v>
      </c>
      <c r="K50" s="36">
        <f t="shared" si="11"/>
        <v>9.2574223697498639E-3</v>
      </c>
      <c r="Q50" s="1">
        <v>43694</v>
      </c>
      <c r="R50" s="5">
        <f>0.2463*Q50-10558</f>
        <v>203.83219999999892</v>
      </c>
    </row>
    <row r="51" spans="1:18" x14ac:dyDescent="0.25">
      <c r="A51" s="1">
        <v>43535</v>
      </c>
      <c r="B51">
        <v>172.070007</v>
      </c>
      <c r="F51" s="1">
        <v>43670</v>
      </c>
      <c r="G51" s="7">
        <v>204.66000399999999</v>
      </c>
      <c r="H51" s="5">
        <f t="shared" si="8"/>
        <v>201.01333633333334</v>
      </c>
      <c r="I51" s="7">
        <f t="shared" si="9"/>
        <v>3.6466676666666444</v>
      </c>
      <c r="J51" s="7">
        <f t="shared" si="10"/>
        <v>13.298185071111948</v>
      </c>
      <c r="K51" s="36">
        <f t="shared" si="11"/>
        <v>1.7818174510866543E-2</v>
      </c>
      <c r="Q51" s="1">
        <v>43695</v>
      </c>
      <c r="R51" s="5">
        <f>0.2463*Q51-10558</f>
        <v>204.07849999999962</v>
      </c>
    </row>
    <row r="52" spans="1:18" x14ac:dyDescent="0.25">
      <c r="A52" s="1">
        <v>43536</v>
      </c>
      <c r="B52">
        <v>171.91999799999999</v>
      </c>
      <c r="F52" s="1">
        <v>43671</v>
      </c>
      <c r="G52" s="7">
        <v>200.71000699999999</v>
      </c>
      <c r="H52" s="5">
        <f t="shared" si="8"/>
        <v>203.11333733333333</v>
      </c>
      <c r="I52" s="7">
        <f t="shared" si="9"/>
        <v>2.4033303333333436</v>
      </c>
      <c r="J52" s="7">
        <f t="shared" si="10"/>
        <v>5.7759966911201603</v>
      </c>
      <c r="K52" s="36">
        <f t="shared" si="11"/>
        <v>1.1974143039780491E-2</v>
      </c>
      <c r="Q52" s="1">
        <v>43696</v>
      </c>
      <c r="R52" s="5">
        <f>0.2463*Q52-10558</f>
        <v>204.32480000000032</v>
      </c>
    </row>
    <row r="53" spans="1:18" x14ac:dyDescent="0.25">
      <c r="A53" s="1">
        <v>43537</v>
      </c>
      <c r="B53">
        <v>173.36999499999999</v>
      </c>
      <c r="F53" s="1">
        <v>43672</v>
      </c>
      <c r="G53" s="7">
        <v>199.75</v>
      </c>
      <c r="H53" s="5">
        <f t="shared" si="8"/>
        <v>202.57667066666667</v>
      </c>
      <c r="I53" s="7">
        <f t="shared" si="9"/>
        <v>2.8266706666666721</v>
      </c>
      <c r="J53" s="7">
        <f t="shared" si="10"/>
        <v>7.9900670577938087</v>
      </c>
      <c r="K53" s="36">
        <f t="shared" si="11"/>
        <v>1.4151042136003364E-2</v>
      </c>
      <c r="Q53" s="1">
        <v>43697</v>
      </c>
      <c r="R53" s="5">
        <f>0.2463*Q53-10558</f>
        <v>204.57109999999921</v>
      </c>
    </row>
    <row r="54" spans="1:18" x14ac:dyDescent="0.25">
      <c r="A54" s="1">
        <v>43538</v>
      </c>
      <c r="B54">
        <v>170.16999799999999</v>
      </c>
      <c r="H54" t="s">
        <v>73</v>
      </c>
      <c r="I54" s="9">
        <f>AVERAGE(I35:I53)</f>
        <v>2.5478948421052672</v>
      </c>
      <c r="J54" s="11">
        <f>AVERAGE(J35:J53)</f>
        <v>8.0196363154587704</v>
      </c>
      <c r="K54" s="13">
        <f>AVERAGE(K35:K53)</f>
        <v>1.2724833576877913E-2</v>
      </c>
    </row>
    <row r="55" spans="1:18" x14ac:dyDescent="0.25">
      <c r="A55" s="1">
        <v>43539</v>
      </c>
      <c r="B55">
        <v>165.979996</v>
      </c>
      <c r="I55" s="10" t="s">
        <v>10</v>
      </c>
      <c r="J55" s="12" t="s">
        <v>11</v>
      </c>
      <c r="K55" s="14" t="s">
        <v>12</v>
      </c>
    </row>
    <row r="56" spans="1:18" x14ac:dyDescent="0.25">
      <c r="A56" s="1">
        <v>43542</v>
      </c>
      <c r="B56">
        <v>160.470001</v>
      </c>
    </row>
    <row r="57" spans="1:18" x14ac:dyDescent="0.25">
      <c r="A57" s="1">
        <v>43543</v>
      </c>
      <c r="B57">
        <v>161.570007</v>
      </c>
    </row>
    <row r="58" spans="1:18" x14ac:dyDescent="0.25">
      <c r="A58" s="1">
        <v>43544</v>
      </c>
      <c r="B58">
        <v>165.44000199999999</v>
      </c>
    </row>
    <row r="59" spans="1:18" x14ac:dyDescent="0.25">
      <c r="A59" s="1">
        <v>43545</v>
      </c>
      <c r="B59">
        <v>166.08000200000001</v>
      </c>
    </row>
    <row r="60" spans="1:18" x14ac:dyDescent="0.25">
      <c r="A60" s="1">
        <v>43546</v>
      </c>
      <c r="B60">
        <v>164.33999600000001</v>
      </c>
      <c r="G60" t="s">
        <v>76</v>
      </c>
      <c r="H60">
        <v>0.8</v>
      </c>
    </row>
    <row r="61" spans="1:18" x14ac:dyDescent="0.25">
      <c r="A61" s="1">
        <v>43549</v>
      </c>
      <c r="B61">
        <v>166.28999300000001</v>
      </c>
    </row>
    <row r="62" spans="1:18" x14ac:dyDescent="0.25">
      <c r="A62" s="1">
        <v>43550</v>
      </c>
      <c r="B62">
        <v>167.679993</v>
      </c>
    </row>
    <row r="63" spans="1:18" x14ac:dyDescent="0.25">
      <c r="A63" s="1">
        <v>43551</v>
      </c>
      <c r="B63">
        <v>165.86999499999999</v>
      </c>
      <c r="F63" s="6" t="s">
        <v>4</v>
      </c>
      <c r="G63" s="6" t="s">
        <v>5</v>
      </c>
      <c r="H63" s="6" t="s">
        <v>6</v>
      </c>
      <c r="I63" s="6" t="s">
        <v>7</v>
      </c>
      <c r="J63" s="6" t="s">
        <v>8</v>
      </c>
      <c r="K63" s="6" t="s">
        <v>9</v>
      </c>
    </row>
    <row r="64" spans="1:18" x14ac:dyDescent="0.25">
      <c r="A64" s="1">
        <v>43552</v>
      </c>
      <c r="B64">
        <v>165.550003</v>
      </c>
      <c r="F64" s="1">
        <v>43642</v>
      </c>
      <c r="G64">
        <v>187.66000399999999</v>
      </c>
      <c r="H64" s="6"/>
      <c r="I64" s="6"/>
      <c r="J64" s="6"/>
      <c r="K64" s="6"/>
    </row>
    <row r="65" spans="1:11" x14ac:dyDescent="0.25">
      <c r="A65" s="1">
        <v>43553</v>
      </c>
      <c r="B65">
        <v>166.69000199999999</v>
      </c>
      <c r="F65" s="1">
        <v>43643</v>
      </c>
      <c r="G65">
        <v>189.5</v>
      </c>
      <c r="H65" s="6"/>
      <c r="I65" s="6"/>
      <c r="J65" s="6"/>
      <c r="K65" s="6"/>
    </row>
    <row r="66" spans="1:11" x14ac:dyDescent="0.25">
      <c r="A66" s="1">
        <v>43556</v>
      </c>
      <c r="B66">
        <v>168.699997</v>
      </c>
      <c r="F66" s="1">
        <v>43644</v>
      </c>
      <c r="G66">
        <v>193</v>
      </c>
      <c r="H66" s="6">
        <v>189.5</v>
      </c>
      <c r="I66" s="6"/>
      <c r="J66" s="6"/>
      <c r="K66" s="6"/>
    </row>
    <row r="67" spans="1:11" x14ac:dyDescent="0.25">
      <c r="A67" s="1">
        <v>43557</v>
      </c>
      <c r="B67">
        <v>174.199997</v>
      </c>
      <c r="F67" s="1">
        <v>43647</v>
      </c>
      <c r="G67" s="7">
        <v>193</v>
      </c>
      <c r="H67" s="5">
        <f>H66+$H$60*(G66-H66)</f>
        <v>192.3</v>
      </c>
      <c r="I67" s="7">
        <f>ABS(H67-G67)</f>
        <v>0.69999999999998863</v>
      </c>
      <c r="J67" s="7">
        <f>I67^2</f>
        <v>0.48999999999998406</v>
      </c>
      <c r="K67" s="36">
        <f>I67/G67</f>
        <v>3.6269430051812882E-3</v>
      </c>
    </row>
    <row r="68" spans="1:11" x14ac:dyDescent="0.25">
      <c r="A68" s="1">
        <v>43558</v>
      </c>
      <c r="B68">
        <v>173.53999300000001</v>
      </c>
      <c r="F68" s="1">
        <v>43648</v>
      </c>
      <c r="G68" s="7">
        <v>195</v>
      </c>
      <c r="H68" s="5">
        <f t="shared" ref="H68:H85" si="12">H67+$H$60*(G67-H67)</f>
        <v>192.86</v>
      </c>
      <c r="I68" s="7">
        <f t="shared" ref="I68:I85" si="13">ABS(H68-G68)</f>
        <v>2.1399999999999864</v>
      </c>
      <c r="J68" s="7">
        <f t="shared" ref="J68:J85" si="14">I68^2</f>
        <v>4.5795999999999415</v>
      </c>
      <c r="K68" s="36">
        <f t="shared" ref="K68:K85" si="15">I68/G68</f>
        <v>1.0974358974358904E-2</v>
      </c>
    </row>
    <row r="69" spans="1:11" x14ac:dyDescent="0.25">
      <c r="A69" s="1">
        <v>43559</v>
      </c>
      <c r="B69">
        <v>176.020004</v>
      </c>
      <c r="F69" s="1">
        <v>43649</v>
      </c>
      <c r="G69" s="7">
        <v>197.199997</v>
      </c>
      <c r="H69" s="5">
        <f t="shared" si="12"/>
        <v>194.572</v>
      </c>
      <c r="I69" s="7">
        <f t="shared" si="13"/>
        <v>2.6279969999999935</v>
      </c>
      <c r="J69" s="7">
        <f t="shared" si="14"/>
        <v>6.9063682320089654</v>
      </c>
      <c r="K69" s="36">
        <f t="shared" si="15"/>
        <v>1.3326556997868482E-2</v>
      </c>
    </row>
    <row r="70" spans="1:11" x14ac:dyDescent="0.25">
      <c r="A70" s="1">
        <v>43560</v>
      </c>
      <c r="B70">
        <v>175.720001</v>
      </c>
      <c r="F70" s="1">
        <v>43651</v>
      </c>
      <c r="G70" s="7">
        <v>196.39999399999999</v>
      </c>
      <c r="H70" s="5">
        <f t="shared" si="12"/>
        <v>196.67439759999999</v>
      </c>
      <c r="I70" s="7">
        <f t="shared" si="13"/>
        <v>0.27440359999999941</v>
      </c>
      <c r="J70" s="7">
        <f t="shared" si="14"/>
        <v>7.5297335692959683E-2</v>
      </c>
      <c r="K70" s="36">
        <f t="shared" si="15"/>
        <v>1.3971670487932877E-3</v>
      </c>
    </row>
    <row r="71" spans="1:11" x14ac:dyDescent="0.25">
      <c r="A71" s="1">
        <v>43563</v>
      </c>
      <c r="B71">
        <v>174.929993</v>
      </c>
      <c r="F71" s="1">
        <v>43654</v>
      </c>
      <c r="G71" s="7">
        <v>195.759995</v>
      </c>
      <c r="H71" s="5">
        <f t="shared" si="12"/>
        <v>196.45487471999999</v>
      </c>
      <c r="I71" s="7">
        <f t="shared" si="13"/>
        <v>0.69487971999998877</v>
      </c>
      <c r="J71" s="7">
        <f t="shared" si="14"/>
        <v>0.48285782526726279</v>
      </c>
      <c r="K71" s="36">
        <f t="shared" si="15"/>
        <v>3.5496512962211136E-3</v>
      </c>
    </row>
    <row r="72" spans="1:11" x14ac:dyDescent="0.25">
      <c r="A72" s="1">
        <v>43564</v>
      </c>
      <c r="B72">
        <v>177.58000200000001</v>
      </c>
      <c r="F72" s="1">
        <v>43655</v>
      </c>
      <c r="G72" s="7">
        <v>199.21000699999999</v>
      </c>
      <c r="H72" s="5">
        <f t="shared" si="12"/>
        <v>195.89897094400001</v>
      </c>
      <c r="I72" s="7">
        <f t="shared" si="13"/>
        <v>3.3110360559999776</v>
      </c>
      <c r="J72" s="7">
        <f t="shared" si="14"/>
        <v>10.962959764131886</v>
      </c>
      <c r="K72" s="36">
        <f t="shared" si="15"/>
        <v>1.6620831984609979E-2</v>
      </c>
    </row>
    <row r="73" spans="1:11" x14ac:dyDescent="0.25">
      <c r="A73" s="1">
        <v>43565</v>
      </c>
      <c r="B73">
        <v>177.820007</v>
      </c>
      <c r="F73" s="1">
        <v>43656</v>
      </c>
      <c r="G73" s="7">
        <v>202.729996</v>
      </c>
      <c r="H73" s="5">
        <f t="shared" si="12"/>
        <v>198.54779978880001</v>
      </c>
      <c r="I73" s="7">
        <f t="shared" si="13"/>
        <v>4.1821962111999937</v>
      </c>
      <c r="J73" s="7">
        <f t="shared" si="14"/>
        <v>17.490765148975584</v>
      </c>
      <c r="K73" s="36">
        <f t="shared" si="15"/>
        <v>2.0629390291114068E-2</v>
      </c>
    </row>
    <row r="74" spans="1:11" x14ac:dyDescent="0.25">
      <c r="A74" s="1">
        <v>43566</v>
      </c>
      <c r="B74">
        <v>177.509995</v>
      </c>
      <c r="F74" s="1">
        <v>43657</v>
      </c>
      <c r="G74" s="7">
        <v>201.229996</v>
      </c>
      <c r="H74" s="5">
        <f t="shared" si="12"/>
        <v>201.89355675776</v>
      </c>
      <c r="I74" s="7">
        <f t="shared" si="13"/>
        <v>0.66356075775999557</v>
      </c>
      <c r="J74" s="7">
        <f t="shared" si="14"/>
        <v>0.44031287923901952</v>
      </c>
      <c r="K74" s="36">
        <f t="shared" si="15"/>
        <v>3.2975240816483222E-3</v>
      </c>
    </row>
    <row r="75" spans="1:11" x14ac:dyDescent="0.25">
      <c r="A75" s="1">
        <v>43567</v>
      </c>
      <c r="B75">
        <v>179.10000600000001</v>
      </c>
      <c r="F75" s="1">
        <v>43658</v>
      </c>
      <c r="G75" s="7">
        <v>204.86999499999999</v>
      </c>
      <c r="H75" s="5">
        <f t="shared" si="12"/>
        <v>201.362708151552</v>
      </c>
      <c r="I75" s="7">
        <f t="shared" si="13"/>
        <v>3.5072868484479898</v>
      </c>
      <c r="J75" s="7">
        <f t="shared" si="14"/>
        <v>12.301061037296233</v>
      </c>
      <c r="K75" s="36">
        <f t="shared" si="15"/>
        <v>1.7119573066070461E-2</v>
      </c>
    </row>
    <row r="76" spans="1:11" x14ac:dyDescent="0.25">
      <c r="A76" s="1">
        <v>43570</v>
      </c>
      <c r="B76">
        <v>179.64999399999999</v>
      </c>
      <c r="F76" s="1">
        <v>43661</v>
      </c>
      <c r="G76" s="7">
        <v>203.91000399999999</v>
      </c>
      <c r="H76" s="5">
        <f t="shared" si="12"/>
        <v>204.1685376303104</v>
      </c>
      <c r="I76" s="7">
        <f t="shared" si="13"/>
        <v>0.25853363031040999</v>
      </c>
      <c r="J76" s="7">
        <f t="shared" si="14"/>
        <v>6.683963800147974E-2</v>
      </c>
      <c r="K76" s="36">
        <f t="shared" si="15"/>
        <v>1.2678810516349654E-3</v>
      </c>
    </row>
    <row r="77" spans="1:11" x14ac:dyDescent="0.25">
      <c r="A77" s="1">
        <v>43571</v>
      </c>
      <c r="B77">
        <v>178.86999499999999</v>
      </c>
      <c r="F77" s="1">
        <v>43662</v>
      </c>
      <c r="G77" s="7">
        <v>203.83999600000001</v>
      </c>
      <c r="H77" s="5">
        <f t="shared" si="12"/>
        <v>203.96171072606208</v>
      </c>
      <c r="I77" s="7">
        <f t="shared" si="13"/>
        <v>0.12171472606206635</v>
      </c>
      <c r="J77" s="7">
        <f t="shared" si="14"/>
        <v>1.4814474540363854E-2</v>
      </c>
      <c r="K77" s="36">
        <f t="shared" si="15"/>
        <v>5.9710914663708265E-4</v>
      </c>
    </row>
    <row r="78" spans="1:11" x14ac:dyDescent="0.25">
      <c r="A78" s="1">
        <v>43572</v>
      </c>
      <c r="B78">
        <v>178.779999</v>
      </c>
      <c r="F78" s="1">
        <v>43663</v>
      </c>
      <c r="G78" s="7">
        <v>201.800003</v>
      </c>
      <c r="H78" s="5">
        <f t="shared" si="12"/>
        <v>203.86433894521244</v>
      </c>
      <c r="I78" s="7">
        <f t="shared" si="13"/>
        <v>2.0643359452124344</v>
      </c>
      <c r="J78" s="7">
        <f t="shared" si="14"/>
        <v>4.2614828946961145</v>
      </c>
      <c r="K78" s="36">
        <f t="shared" si="15"/>
        <v>1.022961305512188E-2</v>
      </c>
    </row>
    <row r="79" spans="1:11" x14ac:dyDescent="0.25">
      <c r="A79" s="1">
        <v>43573</v>
      </c>
      <c r="B79">
        <v>178.279999</v>
      </c>
      <c r="F79" s="1">
        <v>43664</v>
      </c>
      <c r="G79" s="7">
        <v>200.779999</v>
      </c>
      <c r="H79" s="5">
        <f t="shared" si="12"/>
        <v>202.21287018904249</v>
      </c>
      <c r="I79" s="7">
        <f t="shared" si="13"/>
        <v>1.432871189042487</v>
      </c>
      <c r="J79" s="7">
        <f t="shared" si="14"/>
        <v>2.0531198443880307</v>
      </c>
      <c r="K79" s="36">
        <f t="shared" si="15"/>
        <v>7.1365235390925914E-3</v>
      </c>
    </row>
    <row r="80" spans="1:11" x14ac:dyDescent="0.25">
      <c r="A80" s="1">
        <v>43577</v>
      </c>
      <c r="B80">
        <v>181.44000199999999</v>
      </c>
      <c r="F80" s="1">
        <v>43665</v>
      </c>
      <c r="G80" s="7">
        <v>198.36000100000001</v>
      </c>
      <c r="H80" s="5">
        <f t="shared" si="12"/>
        <v>201.06657323780851</v>
      </c>
      <c r="I80" s="7">
        <f t="shared" si="13"/>
        <v>2.7065722378085013</v>
      </c>
      <c r="J80" s="7">
        <f t="shared" si="14"/>
        <v>7.325533278475719</v>
      </c>
      <c r="K80" s="36">
        <f t="shared" si="15"/>
        <v>1.3644748054868689E-2</v>
      </c>
    </row>
    <row r="81" spans="1:11" x14ac:dyDescent="0.25">
      <c r="A81" s="1">
        <v>43578</v>
      </c>
      <c r="B81">
        <v>183.779999</v>
      </c>
      <c r="F81" s="1">
        <v>43668</v>
      </c>
      <c r="G81" s="7">
        <v>202.320007</v>
      </c>
      <c r="H81" s="5">
        <f t="shared" si="12"/>
        <v>198.9013154475617</v>
      </c>
      <c r="I81" s="7">
        <f t="shared" si="13"/>
        <v>3.4186915524383039</v>
      </c>
      <c r="J81" s="7">
        <f t="shared" si="14"/>
        <v>11.687451930713021</v>
      </c>
      <c r="K81" s="36">
        <f t="shared" si="15"/>
        <v>1.6897446788039623E-2</v>
      </c>
    </row>
    <row r="82" spans="1:11" x14ac:dyDescent="0.25">
      <c r="A82" s="1">
        <v>43579</v>
      </c>
      <c r="B82">
        <v>182.58000200000001</v>
      </c>
      <c r="F82" s="1">
        <v>43669</v>
      </c>
      <c r="G82" s="7">
        <v>202.36000100000001</v>
      </c>
      <c r="H82" s="5">
        <f t="shared" si="12"/>
        <v>201.63626868951235</v>
      </c>
      <c r="I82" s="7">
        <f t="shared" si="13"/>
        <v>0.72373231048766229</v>
      </c>
      <c r="J82" s="7">
        <f t="shared" si="14"/>
        <v>0.52378845724380996</v>
      </c>
      <c r="K82" s="36">
        <f t="shared" si="15"/>
        <v>3.5764593146432248E-3</v>
      </c>
    </row>
    <row r="83" spans="1:11" x14ac:dyDescent="0.25">
      <c r="A83" s="1">
        <v>43580</v>
      </c>
      <c r="B83">
        <v>193.259995</v>
      </c>
      <c r="F83" s="1">
        <v>43670</v>
      </c>
      <c r="G83" s="7">
        <v>204.66000399999999</v>
      </c>
      <c r="H83" s="5">
        <f t="shared" si="12"/>
        <v>202.21525453790247</v>
      </c>
      <c r="I83" s="7">
        <f t="shared" si="13"/>
        <v>2.4447494620975192</v>
      </c>
      <c r="J83" s="7">
        <f t="shared" si="14"/>
        <v>5.9767999324261094</v>
      </c>
      <c r="K83" s="36">
        <f t="shared" si="15"/>
        <v>1.194541881323094E-2</v>
      </c>
    </row>
    <row r="84" spans="1:11" x14ac:dyDescent="0.25">
      <c r="A84" s="1">
        <v>43581</v>
      </c>
      <c r="B84">
        <v>191.490005</v>
      </c>
      <c r="F84" s="1">
        <v>43671</v>
      </c>
      <c r="G84" s="7">
        <v>200.71000699999999</v>
      </c>
      <c r="H84" s="5">
        <f t="shared" si="12"/>
        <v>204.17105410758049</v>
      </c>
      <c r="I84" s="7">
        <f t="shared" si="13"/>
        <v>3.4610471075804981</v>
      </c>
      <c r="J84" s="7">
        <f t="shared" si="14"/>
        <v>11.978847080891331</v>
      </c>
      <c r="K84" s="36">
        <f t="shared" si="15"/>
        <v>1.7244018668090118E-2</v>
      </c>
    </row>
    <row r="85" spans="1:11" x14ac:dyDescent="0.25">
      <c r="A85" s="1">
        <v>43584</v>
      </c>
      <c r="B85">
        <v>194.779999</v>
      </c>
      <c r="F85" s="1">
        <v>43672</v>
      </c>
      <c r="G85" s="7">
        <v>199.75</v>
      </c>
      <c r="H85" s="5">
        <f t="shared" si="12"/>
        <v>201.4022164215161</v>
      </c>
      <c r="I85" s="7">
        <f t="shared" si="13"/>
        <v>1.6522164215161013</v>
      </c>
      <c r="J85" s="7">
        <f t="shared" si="14"/>
        <v>2.729819103527471</v>
      </c>
      <c r="K85" s="36">
        <f t="shared" si="15"/>
        <v>8.2714213843108949E-3</v>
      </c>
    </row>
    <row r="86" spans="1:11" x14ac:dyDescent="0.25">
      <c r="A86" s="1">
        <v>43585</v>
      </c>
      <c r="B86">
        <v>193.39999399999999</v>
      </c>
      <c r="H86" t="s">
        <v>73</v>
      </c>
      <c r="I86" s="9">
        <f>AVERAGE(I67:I85)</f>
        <v>1.9150434092612578</v>
      </c>
      <c r="J86" s="11">
        <f>AVERAGE(J67:J85)</f>
        <v>5.2814588872376467</v>
      </c>
      <c r="K86" s="13">
        <f>AVERAGE(K67:K85)</f>
        <v>9.5448756085018908E-3</v>
      </c>
    </row>
    <row r="87" spans="1:11" x14ac:dyDescent="0.25">
      <c r="A87" s="1">
        <v>43586</v>
      </c>
      <c r="B87">
        <v>193.029999</v>
      </c>
      <c r="I87" s="10" t="s">
        <v>10</v>
      </c>
      <c r="J87" s="12" t="s">
        <v>11</v>
      </c>
      <c r="K87" s="14" t="s">
        <v>12</v>
      </c>
    </row>
    <row r="88" spans="1:11" x14ac:dyDescent="0.25">
      <c r="A88" s="1">
        <v>43587</v>
      </c>
      <c r="B88">
        <v>192.529999</v>
      </c>
    </row>
    <row r="89" spans="1:11" x14ac:dyDescent="0.25">
      <c r="A89" s="1">
        <v>43588</v>
      </c>
      <c r="B89">
        <v>195.470001</v>
      </c>
    </row>
    <row r="90" spans="1:11" x14ac:dyDescent="0.25">
      <c r="A90" s="1">
        <v>43591</v>
      </c>
      <c r="B90">
        <v>193.88000500000001</v>
      </c>
    </row>
    <row r="91" spans="1:11" x14ac:dyDescent="0.25">
      <c r="A91" s="1">
        <v>43592</v>
      </c>
      <c r="B91">
        <v>189.770004</v>
      </c>
    </row>
    <row r="92" spans="1:11" x14ac:dyDescent="0.25">
      <c r="A92" s="1">
        <v>43593</v>
      </c>
      <c r="B92">
        <v>189.53999300000001</v>
      </c>
    </row>
    <row r="93" spans="1:11" x14ac:dyDescent="0.25">
      <c r="A93" s="1">
        <v>43594</v>
      </c>
      <c r="B93">
        <v>188.64999399999999</v>
      </c>
    </row>
    <row r="94" spans="1:11" x14ac:dyDescent="0.25">
      <c r="A94" s="1">
        <v>43595</v>
      </c>
      <c r="B94">
        <v>188.33999600000001</v>
      </c>
    </row>
    <row r="95" spans="1:11" x14ac:dyDescent="0.25">
      <c r="A95" s="1">
        <v>43598</v>
      </c>
      <c r="B95">
        <v>181.53999300000001</v>
      </c>
    </row>
    <row r="96" spans="1:11" x14ac:dyDescent="0.25">
      <c r="A96" s="1">
        <v>43599</v>
      </c>
      <c r="B96">
        <v>180.729996</v>
      </c>
    </row>
    <row r="97" spans="1:2" x14ac:dyDescent="0.25">
      <c r="A97" s="1">
        <v>43600</v>
      </c>
      <c r="B97">
        <v>186.270004</v>
      </c>
    </row>
    <row r="98" spans="1:2" x14ac:dyDescent="0.25">
      <c r="A98" s="1">
        <v>43601</v>
      </c>
      <c r="B98">
        <v>186.990005</v>
      </c>
    </row>
    <row r="99" spans="1:2" x14ac:dyDescent="0.25">
      <c r="A99" s="1">
        <v>43602</v>
      </c>
      <c r="B99">
        <v>185.300003</v>
      </c>
    </row>
    <row r="100" spans="1:2" x14ac:dyDescent="0.25">
      <c r="A100" s="1">
        <v>43605</v>
      </c>
      <c r="B100">
        <v>182.720001</v>
      </c>
    </row>
    <row r="101" spans="1:2" x14ac:dyDescent="0.25">
      <c r="A101" s="1">
        <v>43606</v>
      </c>
      <c r="B101">
        <v>184.820007</v>
      </c>
    </row>
    <row r="102" spans="1:2" x14ac:dyDescent="0.25">
      <c r="A102" s="1">
        <v>43607</v>
      </c>
      <c r="B102">
        <v>185.320007</v>
      </c>
    </row>
    <row r="103" spans="1:2" x14ac:dyDescent="0.25">
      <c r="A103" s="1">
        <v>43608</v>
      </c>
      <c r="B103">
        <v>180.86999499999999</v>
      </c>
    </row>
    <row r="104" spans="1:2" x14ac:dyDescent="0.25">
      <c r="A104" s="1">
        <v>43609</v>
      </c>
      <c r="B104">
        <v>181.05999800000001</v>
      </c>
    </row>
    <row r="105" spans="1:2" x14ac:dyDescent="0.25">
      <c r="A105" s="1">
        <v>43613</v>
      </c>
      <c r="B105">
        <v>184.30999800000001</v>
      </c>
    </row>
    <row r="106" spans="1:2" x14ac:dyDescent="0.25">
      <c r="A106" s="1">
        <v>43614</v>
      </c>
      <c r="B106">
        <v>182.19000199999999</v>
      </c>
    </row>
    <row r="107" spans="1:2" x14ac:dyDescent="0.25">
      <c r="A107" s="1">
        <v>43615</v>
      </c>
      <c r="B107">
        <v>183.009995</v>
      </c>
    </row>
    <row r="108" spans="1:2" x14ac:dyDescent="0.25">
      <c r="A108" s="1">
        <v>43616</v>
      </c>
      <c r="B108">
        <v>177.470001</v>
      </c>
    </row>
    <row r="109" spans="1:2" x14ac:dyDescent="0.25">
      <c r="A109" s="1">
        <v>43619</v>
      </c>
      <c r="B109">
        <v>164.14999399999999</v>
      </c>
    </row>
    <row r="110" spans="1:2" x14ac:dyDescent="0.25">
      <c r="A110" s="1">
        <v>43620</v>
      </c>
      <c r="B110">
        <v>167.5</v>
      </c>
    </row>
    <row r="111" spans="1:2" x14ac:dyDescent="0.25">
      <c r="A111" s="1">
        <v>43621</v>
      </c>
      <c r="B111">
        <v>168.16999799999999</v>
      </c>
    </row>
    <row r="112" spans="1:2" x14ac:dyDescent="0.25">
      <c r="A112" s="1">
        <v>43622</v>
      </c>
      <c r="B112">
        <v>168.33000200000001</v>
      </c>
    </row>
    <row r="113" spans="1:2" x14ac:dyDescent="0.25">
      <c r="A113" s="1">
        <v>43623</v>
      </c>
      <c r="B113">
        <v>173.35000600000001</v>
      </c>
    </row>
    <row r="114" spans="1:2" x14ac:dyDescent="0.25">
      <c r="A114" s="1">
        <v>43626</v>
      </c>
      <c r="B114">
        <v>174.820007</v>
      </c>
    </row>
    <row r="115" spans="1:2" x14ac:dyDescent="0.25">
      <c r="A115" s="1">
        <v>43627</v>
      </c>
      <c r="B115">
        <v>178.10000600000001</v>
      </c>
    </row>
    <row r="116" spans="1:2" x14ac:dyDescent="0.25">
      <c r="A116" s="1">
        <v>43628</v>
      </c>
      <c r="B116">
        <v>175.03999300000001</v>
      </c>
    </row>
    <row r="117" spans="1:2" x14ac:dyDescent="0.25">
      <c r="A117" s="1">
        <v>43629</v>
      </c>
      <c r="B117">
        <v>177.470001</v>
      </c>
    </row>
    <row r="118" spans="1:2" x14ac:dyDescent="0.25">
      <c r="A118" s="1">
        <v>43630</v>
      </c>
      <c r="B118">
        <v>181.33000200000001</v>
      </c>
    </row>
    <row r="119" spans="1:2" x14ac:dyDescent="0.25">
      <c r="A119" s="1">
        <v>43633</v>
      </c>
      <c r="B119">
        <v>189.009995</v>
      </c>
    </row>
    <row r="120" spans="1:2" x14ac:dyDescent="0.25">
      <c r="A120" s="1">
        <v>43634</v>
      </c>
      <c r="B120">
        <v>188.470001</v>
      </c>
    </row>
    <row r="121" spans="1:2" x14ac:dyDescent="0.25">
      <c r="A121" s="1">
        <v>43635</v>
      </c>
      <c r="B121">
        <v>187.479996</v>
      </c>
    </row>
    <row r="122" spans="1:2" x14ac:dyDescent="0.25">
      <c r="A122" s="1">
        <v>43636</v>
      </c>
      <c r="B122">
        <v>189.529999</v>
      </c>
    </row>
    <row r="123" spans="1:2" x14ac:dyDescent="0.25">
      <c r="A123" s="1">
        <v>43637</v>
      </c>
      <c r="B123">
        <v>191.13999899999999</v>
      </c>
    </row>
    <row r="124" spans="1:2" x14ac:dyDescent="0.25">
      <c r="A124" s="1">
        <v>43640</v>
      </c>
      <c r="B124">
        <v>192.60000600000001</v>
      </c>
    </row>
    <row r="125" spans="1:2" x14ac:dyDescent="0.25">
      <c r="A125" s="1">
        <v>43641</v>
      </c>
      <c r="B125">
        <v>188.83999600000001</v>
      </c>
    </row>
    <row r="126" spans="1:2" x14ac:dyDescent="0.25">
      <c r="A126" s="1">
        <v>43642</v>
      </c>
      <c r="B126">
        <v>187.66000399999999</v>
      </c>
    </row>
    <row r="127" spans="1:2" x14ac:dyDescent="0.25">
      <c r="A127" s="1">
        <v>43643</v>
      </c>
      <c r="B127">
        <v>189.5</v>
      </c>
    </row>
    <row r="128" spans="1:2" x14ac:dyDescent="0.25">
      <c r="A128" s="1">
        <v>43644</v>
      </c>
      <c r="B128">
        <v>193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opLeftCell="E66" workbookViewId="0">
      <selection activeCell="F67" sqref="F67:H85"/>
    </sheetView>
  </sheetViews>
  <sheetFormatPr defaultRowHeight="15" x14ac:dyDescent="0.25"/>
  <cols>
    <col min="1" max="1" width="10.7109375" customWidth="1"/>
    <col min="7" max="7" width="7.85546875" customWidth="1"/>
    <col min="8" max="8" width="10.5703125" customWidth="1"/>
    <col min="10" max="10" width="16.7109375" bestFit="1" customWidth="1"/>
  </cols>
  <sheetData>
    <row r="1" spans="1:11" x14ac:dyDescent="0.25">
      <c r="A1" t="s">
        <v>0</v>
      </c>
      <c r="B1" t="s">
        <v>1</v>
      </c>
    </row>
    <row r="2" spans="1:11" x14ac:dyDescent="0.25">
      <c r="A2" s="1">
        <v>43468</v>
      </c>
      <c r="B2">
        <v>1025.469971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</row>
    <row r="3" spans="1:11" x14ac:dyDescent="0.25">
      <c r="A3" s="1">
        <v>43469</v>
      </c>
      <c r="B3">
        <v>1078.0699460000001</v>
      </c>
      <c r="F3" s="1">
        <v>43647</v>
      </c>
      <c r="G3">
        <v>1100</v>
      </c>
      <c r="H3" s="5">
        <f>0.0887*F3-2721.1</f>
        <v>1150.3888999999999</v>
      </c>
      <c r="I3" s="7">
        <f>ABS(H3-G3)</f>
        <v>50.388899999999921</v>
      </c>
      <c r="J3" s="19">
        <f>I3^2</f>
        <v>2539.041243209992</v>
      </c>
      <c r="K3" s="37">
        <f>I3/G3</f>
        <v>4.580809090909084E-2</v>
      </c>
    </row>
    <row r="4" spans="1:11" x14ac:dyDescent="0.25">
      <c r="A4" s="1">
        <v>43472</v>
      </c>
      <c r="B4">
        <v>1075.920044</v>
      </c>
      <c r="F4" s="1">
        <v>43648</v>
      </c>
      <c r="G4">
        <v>1112.599976</v>
      </c>
      <c r="H4" s="5">
        <f t="shared" ref="H4:H21" si="0">0.0887*F4-2721.1</f>
        <v>1150.4776000000002</v>
      </c>
      <c r="I4" s="7">
        <f t="shared" ref="I4:I21" si="1">ABS(H4-G4)</f>
        <v>37.877624000000196</v>
      </c>
      <c r="J4" s="19">
        <f t="shared" ref="J4:J21" si="2">I4^2</f>
        <v>1434.7143998853908</v>
      </c>
      <c r="K4" s="37">
        <f t="shared" ref="K4:K21" si="3">I4/G4</f>
        <v>3.4044243049669271E-2</v>
      </c>
    </row>
    <row r="5" spans="1:11" x14ac:dyDescent="0.25">
      <c r="A5" s="1">
        <v>43473</v>
      </c>
      <c r="B5">
        <v>1085.369995</v>
      </c>
      <c r="F5" s="1">
        <v>43649</v>
      </c>
      <c r="G5">
        <v>1122.98999</v>
      </c>
      <c r="H5" s="5">
        <f t="shared" si="0"/>
        <v>1150.5663</v>
      </c>
      <c r="I5" s="7">
        <f t="shared" si="1"/>
        <v>27.576309999999921</v>
      </c>
      <c r="J5" s="19">
        <f t="shared" si="2"/>
        <v>760.45287321609567</v>
      </c>
      <c r="K5" s="37">
        <f t="shared" si="3"/>
        <v>2.4556149427476127E-2</v>
      </c>
    </row>
    <row r="6" spans="1:11" x14ac:dyDescent="0.25">
      <c r="A6" s="1">
        <v>43474</v>
      </c>
      <c r="B6">
        <v>1081.650024</v>
      </c>
      <c r="F6" s="1">
        <v>43651</v>
      </c>
      <c r="G6">
        <v>1132.670044</v>
      </c>
      <c r="H6" s="5">
        <f t="shared" si="0"/>
        <v>1150.7437</v>
      </c>
      <c r="I6" s="7">
        <f t="shared" si="1"/>
        <v>18.073656000000028</v>
      </c>
      <c r="J6" s="19">
        <f t="shared" si="2"/>
        <v>326.657041206337</v>
      </c>
      <c r="K6" s="37">
        <f t="shared" si="3"/>
        <v>1.5956682262182286E-2</v>
      </c>
    </row>
    <row r="7" spans="1:11" x14ac:dyDescent="0.25">
      <c r="A7" s="1">
        <v>43475</v>
      </c>
      <c r="B7">
        <v>1078.829956</v>
      </c>
      <c r="F7" s="1">
        <v>43654</v>
      </c>
      <c r="G7">
        <v>1116.790039</v>
      </c>
      <c r="H7" s="5">
        <f t="shared" si="0"/>
        <v>1151.0098000000003</v>
      </c>
      <c r="I7" s="7">
        <f t="shared" si="1"/>
        <v>34.21976100000029</v>
      </c>
      <c r="J7" s="19">
        <f t="shared" si="2"/>
        <v>1170.9920428971409</v>
      </c>
      <c r="K7" s="37">
        <f t="shared" si="3"/>
        <v>3.0641176770023367E-2</v>
      </c>
    </row>
    <row r="8" spans="1:11" x14ac:dyDescent="0.25">
      <c r="A8" s="1">
        <v>43476</v>
      </c>
      <c r="B8">
        <v>1064.469971</v>
      </c>
      <c r="F8" s="1">
        <v>43655</v>
      </c>
      <c r="G8">
        <v>1124.290039</v>
      </c>
      <c r="H8" s="5">
        <f t="shared" si="0"/>
        <v>1151.0985000000001</v>
      </c>
      <c r="I8" s="7">
        <f t="shared" si="1"/>
        <v>26.808461000000079</v>
      </c>
      <c r="J8" s="19">
        <f t="shared" si="2"/>
        <v>718.69358118852529</v>
      </c>
      <c r="K8" s="37">
        <f t="shared" si="3"/>
        <v>2.3844790997032111E-2</v>
      </c>
    </row>
    <row r="9" spans="1:11" x14ac:dyDescent="0.25">
      <c r="A9" s="1">
        <v>43479</v>
      </c>
      <c r="B9">
        <v>1051.51001</v>
      </c>
      <c r="F9" s="1">
        <v>43656</v>
      </c>
      <c r="G9">
        <v>1140.910034</v>
      </c>
      <c r="H9" s="5">
        <f t="shared" si="0"/>
        <v>1151.1872000000003</v>
      </c>
      <c r="I9" s="7">
        <f t="shared" si="1"/>
        <v>10.277166000000307</v>
      </c>
      <c r="J9" s="19">
        <f t="shared" si="2"/>
        <v>105.62014099156231</v>
      </c>
      <c r="K9" s="37">
        <f t="shared" si="3"/>
        <v>9.0078671356485819E-3</v>
      </c>
    </row>
    <row r="10" spans="1:11" x14ac:dyDescent="0.25">
      <c r="A10" s="1">
        <v>43480</v>
      </c>
      <c r="B10">
        <v>1086.51001</v>
      </c>
      <c r="F10" s="1">
        <v>43657</v>
      </c>
      <c r="G10">
        <v>1144.079956</v>
      </c>
      <c r="H10" s="5">
        <f t="shared" si="0"/>
        <v>1151.2759000000001</v>
      </c>
      <c r="I10" s="7">
        <f t="shared" si="1"/>
        <v>7.1959440000000541</v>
      </c>
      <c r="J10" s="19">
        <f t="shared" si="2"/>
        <v>51.781610051136781</v>
      </c>
      <c r="K10" s="37">
        <f t="shared" si="3"/>
        <v>6.2897212404270583E-3</v>
      </c>
    </row>
    <row r="11" spans="1:11" x14ac:dyDescent="0.25">
      <c r="A11" s="1">
        <v>43481</v>
      </c>
      <c r="B11">
        <v>1089.51001</v>
      </c>
      <c r="F11" s="1">
        <v>43658</v>
      </c>
      <c r="G11">
        <v>1145.339966</v>
      </c>
      <c r="H11" s="5">
        <f t="shared" si="0"/>
        <v>1151.3646000000003</v>
      </c>
      <c r="I11" s="7">
        <f t="shared" si="1"/>
        <v>6.0246340000003329</v>
      </c>
      <c r="J11" s="19">
        <f t="shared" si="2"/>
        <v>36.296214833960008</v>
      </c>
      <c r="K11" s="37">
        <f t="shared" si="3"/>
        <v>5.260127279973336E-3</v>
      </c>
    </row>
    <row r="12" spans="1:11" x14ac:dyDescent="0.25">
      <c r="A12" s="1">
        <v>43482</v>
      </c>
      <c r="B12">
        <v>1099.119995</v>
      </c>
      <c r="F12" s="1">
        <v>43661</v>
      </c>
      <c r="G12">
        <v>1150.51001</v>
      </c>
      <c r="H12" s="5">
        <f t="shared" si="0"/>
        <v>1151.6307000000002</v>
      </c>
      <c r="I12" s="7">
        <f t="shared" si="1"/>
        <v>1.1206900000001951</v>
      </c>
      <c r="J12" s="19">
        <f t="shared" si="2"/>
        <v>1.2559460761004373</v>
      </c>
      <c r="K12" s="37">
        <f t="shared" si="3"/>
        <v>9.7408105123761171E-4</v>
      </c>
    </row>
    <row r="13" spans="1:11" x14ac:dyDescent="0.25">
      <c r="A13" s="1">
        <v>43483</v>
      </c>
      <c r="B13">
        <v>1107.3000489999999</v>
      </c>
      <c r="F13" s="1">
        <v>43662</v>
      </c>
      <c r="G13">
        <v>1153.459961</v>
      </c>
      <c r="H13" s="5">
        <f t="shared" si="0"/>
        <v>1151.7194</v>
      </c>
      <c r="I13" s="7">
        <f t="shared" si="1"/>
        <v>1.7405610000000706</v>
      </c>
      <c r="J13" s="19">
        <f t="shared" si="2"/>
        <v>3.0295525947212458</v>
      </c>
      <c r="K13" s="37">
        <f t="shared" si="3"/>
        <v>1.5089912600790055E-3</v>
      </c>
    </row>
    <row r="14" spans="1:11" x14ac:dyDescent="0.25">
      <c r="A14" s="1">
        <v>43487</v>
      </c>
      <c r="B14">
        <v>1078.630005</v>
      </c>
      <c r="F14" s="1">
        <v>43663</v>
      </c>
      <c r="G14">
        <v>1146.73999</v>
      </c>
      <c r="H14" s="5">
        <f t="shared" si="0"/>
        <v>1151.8081000000002</v>
      </c>
      <c r="I14" s="7">
        <f t="shared" si="1"/>
        <v>5.0681100000001607</v>
      </c>
      <c r="J14" s="19">
        <f t="shared" si="2"/>
        <v>25.685738972101628</v>
      </c>
      <c r="K14" s="37">
        <f t="shared" si="3"/>
        <v>4.4195807630290811E-3</v>
      </c>
    </row>
    <row r="15" spans="1:11" x14ac:dyDescent="0.25">
      <c r="A15" s="1">
        <v>43488</v>
      </c>
      <c r="B15">
        <v>1084.410034</v>
      </c>
      <c r="F15" s="1">
        <v>43664</v>
      </c>
      <c r="G15">
        <v>1147.23999</v>
      </c>
      <c r="H15" s="5">
        <f t="shared" si="0"/>
        <v>1151.8968</v>
      </c>
      <c r="I15" s="7">
        <f t="shared" si="1"/>
        <v>4.6568099999999504</v>
      </c>
      <c r="J15" s="19">
        <f t="shared" si="2"/>
        <v>21.685879376099539</v>
      </c>
      <c r="K15" s="37">
        <f t="shared" si="3"/>
        <v>4.0591419760393375E-3</v>
      </c>
    </row>
    <row r="16" spans="1:11" x14ac:dyDescent="0.25">
      <c r="A16" s="1">
        <v>43489</v>
      </c>
      <c r="B16">
        <v>1084</v>
      </c>
      <c r="F16" s="1">
        <v>43665</v>
      </c>
      <c r="G16">
        <v>1131.5500489999999</v>
      </c>
      <c r="H16" s="5">
        <f t="shared" si="0"/>
        <v>1151.9855000000002</v>
      </c>
      <c r="I16" s="7">
        <f t="shared" si="1"/>
        <v>20.435451000000285</v>
      </c>
      <c r="J16" s="19">
        <f t="shared" si="2"/>
        <v>417.60765757341261</v>
      </c>
      <c r="K16" s="37">
        <f t="shared" si="3"/>
        <v>1.8059696977663499E-2</v>
      </c>
    </row>
    <row r="17" spans="1:11" x14ac:dyDescent="0.25">
      <c r="A17" s="1">
        <v>43490</v>
      </c>
      <c r="B17">
        <v>1101.51001</v>
      </c>
      <c r="F17" s="1">
        <v>43668</v>
      </c>
      <c r="G17">
        <v>1139.209961</v>
      </c>
      <c r="H17" s="5">
        <f t="shared" si="0"/>
        <v>1152.2516000000001</v>
      </c>
      <c r="I17" s="7">
        <f t="shared" si="1"/>
        <v>13.041639000000032</v>
      </c>
      <c r="J17" s="19">
        <f t="shared" si="2"/>
        <v>170.08434780632183</v>
      </c>
      <c r="K17" s="37">
        <f t="shared" si="3"/>
        <v>1.1447967843041034E-2</v>
      </c>
    </row>
    <row r="18" spans="1:11" x14ac:dyDescent="0.25">
      <c r="A18" s="1">
        <v>43493</v>
      </c>
      <c r="B18">
        <v>1079.8599850000001</v>
      </c>
      <c r="F18" s="1">
        <v>43669</v>
      </c>
      <c r="G18">
        <v>1148.0500489999999</v>
      </c>
      <c r="H18" s="5">
        <f t="shared" si="0"/>
        <v>1152.3403000000003</v>
      </c>
      <c r="I18" s="7">
        <f t="shared" si="1"/>
        <v>4.2902510000003531</v>
      </c>
      <c r="J18" s="19">
        <f t="shared" si="2"/>
        <v>18.406253643004028</v>
      </c>
      <c r="K18" s="37">
        <f t="shared" si="3"/>
        <v>3.7369895186515107E-3</v>
      </c>
    </row>
    <row r="19" spans="1:11" x14ac:dyDescent="0.25">
      <c r="A19" s="1">
        <v>43494</v>
      </c>
      <c r="B19">
        <v>1070.0600589999999</v>
      </c>
      <c r="F19" s="1">
        <v>43670</v>
      </c>
      <c r="G19">
        <v>1139.7299800000001</v>
      </c>
      <c r="H19" s="5">
        <f t="shared" si="0"/>
        <v>1152.4290000000001</v>
      </c>
      <c r="I19" s="7">
        <f t="shared" si="1"/>
        <v>12.699020000000019</v>
      </c>
      <c r="J19" s="19">
        <f t="shared" si="2"/>
        <v>161.26510896040048</v>
      </c>
      <c r="K19" s="37">
        <f t="shared" si="3"/>
        <v>1.1142130349155172E-2</v>
      </c>
    </row>
    <row r="20" spans="1:11" x14ac:dyDescent="0.25">
      <c r="A20" s="1">
        <v>43495</v>
      </c>
      <c r="B20">
        <v>1097.98999</v>
      </c>
      <c r="F20" s="1">
        <v>43671</v>
      </c>
      <c r="G20">
        <v>1135.9399410000001</v>
      </c>
      <c r="H20" s="5">
        <f t="shared" si="0"/>
        <v>1152.5177000000003</v>
      </c>
      <c r="I20" s="7">
        <f t="shared" si="1"/>
        <v>16.577759000000242</v>
      </c>
      <c r="J20" s="19">
        <f t="shared" si="2"/>
        <v>274.82209346208901</v>
      </c>
      <c r="K20" s="37">
        <f t="shared" si="3"/>
        <v>1.4593869272178572E-2</v>
      </c>
    </row>
    <row r="21" spans="1:11" x14ac:dyDescent="0.25">
      <c r="A21" s="1">
        <v>43496</v>
      </c>
      <c r="B21">
        <v>1125.8900149999999</v>
      </c>
      <c r="F21" s="1">
        <v>43672</v>
      </c>
      <c r="G21">
        <v>1245.219971</v>
      </c>
      <c r="H21" s="5">
        <f t="shared" si="0"/>
        <v>1152.6064000000001</v>
      </c>
      <c r="I21" s="7">
        <f t="shared" si="1"/>
        <v>92.613570999999865</v>
      </c>
      <c r="J21" s="19">
        <f t="shared" si="2"/>
        <v>8577.2735333720157</v>
      </c>
      <c r="K21" s="37">
        <f t="shared" si="3"/>
        <v>7.4375269556289397E-2</v>
      </c>
    </row>
    <row r="22" spans="1:11" x14ac:dyDescent="0.25">
      <c r="A22" s="1">
        <v>43497</v>
      </c>
      <c r="B22">
        <v>1118.619995</v>
      </c>
      <c r="I22" s="9">
        <f>AVERAGE(I3:I21)</f>
        <v>20.562437789473805</v>
      </c>
      <c r="J22" s="11">
        <f>AVERAGE(J3:J21)</f>
        <v>885.01922417454773</v>
      </c>
      <c r="K22" s="13">
        <f>AVERAGE(K3:K21)</f>
        <v>1.7880345665204588E-2</v>
      </c>
    </row>
    <row r="23" spans="1:11" x14ac:dyDescent="0.25">
      <c r="A23" s="1">
        <v>43500</v>
      </c>
      <c r="B23">
        <v>1141.420044</v>
      </c>
      <c r="I23" s="10" t="s">
        <v>10</v>
      </c>
      <c r="J23" s="12" t="s">
        <v>11</v>
      </c>
      <c r="K23" s="14" t="s">
        <v>12</v>
      </c>
    </row>
    <row r="24" spans="1:11" x14ac:dyDescent="0.25">
      <c r="A24" s="1">
        <v>43501</v>
      </c>
      <c r="B24">
        <v>1151.869995</v>
      </c>
      <c r="H24" t="s">
        <v>13</v>
      </c>
      <c r="I24">
        <v>8.9999999999999993E-3</v>
      </c>
    </row>
    <row r="25" spans="1:11" x14ac:dyDescent="0.25">
      <c r="A25" s="1">
        <v>43502</v>
      </c>
      <c r="B25">
        <v>1122.8900149999999</v>
      </c>
      <c r="H25" t="s">
        <v>14</v>
      </c>
      <c r="I25" s="35">
        <f>SQRT(I24)</f>
        <v>9.4868329805051374E-2</v>
      </c>
    </row>
    <row r="26" spans="1:11" x14ac:dyDescent="0.25">
      <c r="A26" s="1">
        <v>43503</v>
      </c>
      <c r="B26">
        <v>1105.910034</v>
      </c>
    </row>
    <row r="27" spans="1:11" x14ac:dyDescent="0.25">
      <c r="A27" s="1">
        <v>43504</v>
      </c>
      <c r="B27">
        <v>1102.380005</v>
      </c>
    </row>
    <row r="28" spans="1:11" x14ac:dyDescent="0.25">
      <c r="A28" s="1">
        <v>43507</v>
      </c>
      <c r="B28">
        <v>1102.119995</v>
      </c>
    </row>
    <row r="29" spans="1:11" x14ac:dyDescent="0.25">
      <c r="A29" s="1">
        <v>43508</v>
      </c>
      <c r="B29">
        <v>1127.579956</v>
      </c>
    </row>
    <row r="30" spans="1:11" x14ac:dyDescent="0.25">
      <c r="A30" s="1">
        <v>43509</v>
      </c>
      <c r="B30">
        <v>1128.630005</v>
      </c>
    </row>
    <row r="31" spans="1:11" x14ac:dyDescent="0.25">
      <c r="A31" s="1">
        <v>43510</v>
      </c>
      <c r="B31">
        <v>1129.1999510000001</v>
      </c>
      <c r="F31" s="6" t="s">
        <v>4</v>
      </c>
      <c r="G31" s="6" t="s">
        <v>5</v>
      </c>
      <c r="H31" s="6" t="s">
        <v>6</v>
      </c>
      <c r="I31" s="6" t="s">
        <v>7</v>
      </c>
      <c r="J31" s="6" t="s">
        <v>8</v>
      </c>
      <c r="K31" s="6" t="s">
        <v>9</v>
      </c>
    </row>
    <row r="32" spans="1:11" x14ac:dyDescent="0.25">
      <c r="A32" s="1"/>
      <c r="F32" s="1">
        <v>43670</v>
      </c>
      <c r="G32">
        <v>1139.7299800000001</v>
      </c>
      <c r="H32" s="6"/>
      <c r="I32" s="6"/>
      <c r="J32" s="6"/>
      <c r="K32" s="6"/>
    </row>
    <row r="33" spans="1:11" x14ac:dyDescent="0.25">
      <c r="A33" s="1"/>
      <c r="F33" s="1">
        <v>43671</v>
      </c>
      <c r="G33">
        <v>1135.9399410000001</v>
      </c>
      <c r="H33" s="6"/>
      <c r="I33" s="6"/>
      <c r="J33" s="6"/>
      <c r="K33" s="6"/>
    </row>
    <row r="34" spans="1:11" x14ac:dyDescent="0.25">
      <c r="A34" s="1"/>
      <c r="F34" s="1">
        <v>43672</v>
      </c>
      <c r="G34">
        <v>1245.219971</v>
      </c>
      <c r="H34" s="6"/>
      <c r="I34" s="6"/>
      <c r="J34" s="6"/>
      <c r="K34" s="6"/>
    </row>
    <row r="35" spans="1:11" x14ac:dyDescent="0.25">
      <c r="A35" s="1">
        <v>43511</v>
      </c>
      <c r="B35">
        <v>1119.630005</v>
      </c>
      <c r="F35" s="1">
        <v>43647</v>
      </c>
      <c r="G35">
        <v>1100</v>
      </c>
      <c r="H35" s="5">
        <f>AVERAGE(G32:G34)</f>
        <v>1173.629964</v>
      </c>
      <c r="I35" s="7">
        <f>ABS(H35-G35)</f>
        <v>73.629963999999973</v>
      </c>
      <c r="J35" s="19">
        <f>I35^2</f>
        <v>5421.3715986412917</v>
      </c>
      <c r="K35" s="37">
        <f>I35/G35</f>
        <v>6.6936330909090888E-2</v>
      </c>
    </row>
    <row r="36" spans="1:11" x14ac:dyDescent="0.25">
      <c r="A36" s="1">
        <v>43515</v>
      </c>
      <c r="B36">
        <v>1126.51001</v>
      </c>
      <c r="F36" s="1">
        <v>43648</v>
      </c>
      <c r="G36">
        <v>1112.599976</v>
      </c>
      <c r="H36" s="5">
        <f t="shared" ref="H36:H53" si="4">AVERAGE(G33:G35)</f>
        <v>1160.3866373333333</v>
      </c>
      <c r="I36" s="7">
        <f t="shared" ref="I36:I53" si="5">ABS(H36-G36)</f>
        <v>47.786661333333313</v>
      </c>
      <c r="J36" s="19">
        <f t="shared" ref="J36:J53" si="6">I36^2</f>
        <v>2283.565001386693</v>
      </c>
      <c r="K36" s="37">
        <f t="shared" ref="K36:K53" si="7">I36/G36</f>
        <v>4.2950442534732999E-2</v>
      </c>
    </row>
    <row r="37" spans="1:11" x14ac:dyDescent="0.25">
      <c r="A37" s="1">
        <v>43516</v>
      </c>
      <c r="B37">
        <v>1120.589966</v>
      </c>
      <c r="F37" s="1">
        <v>43649</v>
      </c>
      <c r="G37">
        <v>1122.98999</v>
      </c>
      <c r="H37" s="5">
        <f t="shared" si="4"/>
        <v>1152.6066490000001</v>
      </c>
      <c r="I37" s="7">
        <f t="shared" si="5"/>
        <v>29.616659000000027</v>
      </c>
      <c r="J37" s="19">
        <f t="shared" si="6"/>
        <v>877.1464903222826</v>
      </c>
      <c r="K37" s="37">
        <f t="shared" si="7"/>
        <v>2.6373039175531767E-2</v>
      </c>
    </row>
    <row r="38" spans="1:11" x14ac:dyDescent="0.25">
      <c r="A38" s="1">
        <v>43517</v>
      </c>
      <c r="B38">
        <v>1104.209961</v>
      </c>
      <c r="F38" s="1">
        <v>43651</v>
      </c>
      <c r="G38">
        <v>1132.670044</v>
      </c>
      <c r="H38" s="5">
        <f t="shared" si="4"/>
        <v>1111.8633219999999</v>
      </c>
      <c r="I38" s="7">
        <f t="shared" si="5"/>
        <v>20.806722000000036</v>
      </c>
      <c r="J38" s="19">
        <f t="shared" si="6"/>
        <v>432.91968038528552</v>
      </c>
      <c r="K38" s="37">
        <f t="shared" si="7"/>
        <v>1.836962327221222E-2</v>
      </c>
    </row>
    <row r="39" spans="1:11" x14ac:dyDescent="0.25">
      <c r="A39" s="1">
        <v>43518</v>
      </c>
      <c r="B39">
        <v>1116.5600589999999</v>
      </c>
      <c r="F39" s="1">
        <v>43654</v>
      </c>
      <c r="G39">
        <v>1116.790039</v>
      </c>
      <c r="H39" s="5">
        <f t="shared" si="4"/>
        <v>1122.7533366666667</v>
      </c>
      <c r="I39" s="7">
        <f t="shared" si="5"/>
        <v>5.9632976666666764</v>
      </c>
      <c r="J39" s="19">
        <f t="shared" si="6"/>
        <v>35.56091906127223</v>
      </c>
      <c r="K39" s="37">
        <f t="shared" si="7"/>
        <v>5.3396766253452198E-3</v>
      </c>
    </row>
    <row r="40" spans="1:11" x14ac:dyDescent="0.25">
      <c r="A40" s="1">
        <v>43521</v>
      </c>
      <c r="B40">
        <v>1117.329956</v>
      </c>
      <c r="F40" s="1">
        <v>43655</v>
      </c>
      <c r="G40">
        <v>1124.290039</v>
      </c>
      <c r="H40" s="5">
        <f t="shared" si="4"/>
        <v>1124.1500243333332</v>
      </c>
      <c r="I40" s="7">
        <f t="shared" si="5"/>
        <v>0.14001466666672968</v>
      </c>
      <c r="J40" s="19">
        <f t="shared" si="6"/>
        <v>1.9604106881795424E-2</v>
      </c>
      <c r="K40" s="37">
        <f t="shared" si="7"/>
        <v>1.2453607326385791E-4</v>
      </c>
    </row>
    <row r="41" spans="1:11" x14ac:dyDescent="0.25">
      <c r="A41" s="1">
        <v>43522</v>
      </c>
      <c r="B41">
        <v>1122.01001</v>
      </c>
      <c r="F41" s="1">
        <v>43656</v>
      </c>
      <c r="G41">
        <v>1140.910034</v>
      </c>
      <c r="H41" s="5">
        <f t="shared" si="4"/>
        <v>1124.583374</v>
      </c>
      <c r="I41" s="7">
        <f t="shared" si="5"/>
        <v>16.326659999999947</v>
      </c>
      <c r="J41" s="19">
        <f t="shared" si="6"/>
        <v>266.55982675559829</v>
      </c>
      <c r="K41" s="37">
        <f t="shared" si="7"/>
        <v>1.4310208091306826E-2</v>
      </c>
    </row>
    <row r="42" spans="1:11" x14ac:dyDescent="0.25">
      <c r="A42" s="1">
        <v>43523</v>
      </c>
      <c r="B42">
        <v>1122.8900149999999</v>
      </c>
      <c r="F42" s="1">
        <v>43657</v>
      </c>
      <c r="G42">
        <v>1144.079956</v>
      </c>
      <c r="H42" s="5">
        <f t="shared" si="4"/>
        <v>1127.3300373333334</v>
      </c>
      <c r="I42" s="7">
        <f t="shared" si="5"/>
        <v>16.749918666666645</v>
      </c>
      <c r="J42" s="19">
        <f t="shared" si="6"/>
        <v>280.55977533994769</v>
      </c>
      <c r="K42" s="37">
        <f t="shared" si="7"/>
        <v>1.4640514046962854E-2</v>
      </c>
    </row>
    <row r="43" spans="1:11" x14ac:dyDescent="0.25">
      <c r="A43" s="1">
        <v>43524</v>
      </c>
      <c r="B43">
        <v>1126.5500489999999</v>
      </c>
      <c r="F43" s="1">
        <v>43658</v>
      </c>
      <c r="G43">
        <v>1145.339966</v>
      </c>
      <c r="H43" s="5">
        <f t="shared" si="4"/>
        <v>1136.4266763333333</v>
      </c>
      <c r="I43" s="7">
        <f t="shared" si="5"/>
        <v>8.9132896666667421</v>
      </c>
      <c r="J43" s="19">
        <f t="shared" si="6"/>
        <v>79.446732681908117</v>
      </c>
      <c r="K43" s="37">
        <f t="shared" si="7"/>
        <v>7.7822218129658298E-3</v>
      </c>
    </row>
    <row r="44" spans="1:11" x14ac:dyDescent="0.25">
      <c r="A44" s="1">
        <v>43525</v>
      </c>
      <c r="B44">
        <v>1148.5200199999999</v>
      </c>
      <c r="F44" s="1">
        <v>43661</v>
      </c>
      <c r="G44">
        <v>1150.51001</v>
      </c>
      <c r="H44" s="5">
        <f t="shared" si="4"/>
        <v>1143.4433186666668</v>
      </c>
      <c r="I44" s="7">
        <f t="shared" si="5"/>
        <v>7.0666913333332104</v>
      </c>
      <c r="J44" s="19">
        <f t="shared" si="6"/>
        <v>49.938126400606706</v>
      </c>
      <c r="K44" s="37">
        <f t="shared" si="7"/>
        <v>6.1422249888405667E-3</v>
      </c>
    </row>
    <row r="45" spans="1:11" x14ac:dyDescent="0.25">
      <c r="A45" s="1">
        <v>43528</v>
      </c>
      <c r="B45">
        <v>1153.420044</v>
      </c>
      <c r="F45" s="1">
        <v>43662</v>
      </c>
      <c r="G45">
        <v>1153.459961</v>
      </c>
      <c r="H45" s="5">
        <f t="shared" si="4"/>
        <v>1146.6433106666666</v>
      </c>
      <c r="I45" s="7">
        <f t="shared" si="5"/>
        <v>6.8166503333334276</v>
      </c>
      <c r="J45" s="19">
        <f t="shared" si="6"/>
        <v>46.466721766934732</v>
      </c>
      <c r="K45" s="37">
        <f t="shared" si="7"/>
        <v>5.909741615498891E-3</v>
      </c>
    </row>
    <row r="46" spans="1:11" x14ac:dyDescent="0.25">
      <c r="A46" s="1">
        <v>43529</v>
      </c>
      <c r="B46">
        <v>1169.1899410000001</v>
      </c>
      <c r="F46" s="1">
        <v>43663</v>
      </c>
      <c r="G46">
        <v>1146.73999</v>
      </c>
      <c r="H46" s="5">
        <f t="shared" si="4"/>
        <v>1149.7699789999999</v>
      </c>
      <c r="I46" s="7">
        <f t="shared" si="5"/>
        <v>3.0299889999998868</v>
      </c>
      <c r="J46" s="19">
        <f t="shared" si="6"/>
        <v>9.1808333401203139</v>
      </c>
      <c r="K46" s="37">
        <f t="shared" si="7"/>
        <v>2.6422633085289777E-3</v>
      </c>
    </row>
    <row r="47" spans="1:11" x14ac:dyDescent="0.25">
      <c r="A47" s="1">
        <v>43530</v>
      </c>
      <c r="B47">
        <v>1164.9399410000001</v>
      </c>
      <c r="F47" s="1">
        <v>43664</v>
      </c>
      <c r="G47">
        <v>1147.23999</v>
      </c>
      <c r="H47" s="5">
        <f t="shared" si="4"/>
        <v>1150.2366536666666</v>
      </c>
      <c r="I47" s="7">
        <f t="shared" si="5"/>
        <v>2.9966636666665636</v>
      </c>
      <c r="J47" s="19">
        <f t="shared" si="6"/>
        <v>8.9799931311194925</v>
      </c>
      <c r="K47" s="37">
        <f t="shared" si="7"/>
        <v>2.6120634677898242E-3</v>
      </c>
    </row>
    <row r="48" spans="1:11" x14ac:dyDescent="0.25">
      <c r="A48" s="1">
        <v>43531</v>
      </c>
      <c r="B48">
        <v>1150.849976</v>
      </c>
      <c r="F48" s="1">
        <v>43665</v>
      </c>
      <c r="G48">
        <v>1131.5500489999999</v>
      </c>
      <c r="H48" s="5">
        <f t="shared" si="4"/>
        <v>1149.146647</v>
      </c>
      <c r="I48" s="7">
        <f t="shared" si="5"/>
        <v>17.596598000000085</v>
      </c>
      <c r="J48" s="19">
        <f t="shared" si="6"/>
        <v>309.64026117360703</v>
      </c>
      <c r="K48" s="37">
        <f t="shared" si="7"/>
        <v>1.5550879093285326E-2</v>
      </c>
    </row>
    <row r="49" spans="1:11" x14ac:dyDescent="0.25">
      <c r="A49" s="1">
        <v>43532</v>
      </c>
      <c r="B49">
        <v>1149.969971</v>
      </c>
      <c r="F49" s="1">
        <v>43668</v>
      </c>
      <c r="G49">
        <v>1139.209961</v>
      </c>
      <c r="H49" s="5">
        <f t="shared" si="4"/>
        <v>1141.843343</v>
      </c>
      <c r="I49" s="7">
        <f t="shared" si="5"/>
        <v>2.6333819999999832</v>
      </c>
      <c r="J49" s="19">
        <f t="shared" si="6"/>
        <v>6.9347007579239115</v>
      </c>
      <c r="K49" s="37">
        <f t="shared" si="7"/>
        <v>2.3115861782742812E-3</v>
      </c>
    </row>
    <row r="50" spans="1:11" x14ac:dyDescent="0.25">
      <c r="A50" s="1">
        <v>43535</v>
      </c>
      <c r="B50">
        <v>1179.26001</v>
      </c>
      <c r="F50" s="1">
        <v>43669</v>
      </c>
      <c r="G50">
        <v>1148.0500489999999</v>
      </c>
      <c r="H50" s="5">
        <f t="shared" si="4"/>
        <v>1139.3333333333333</v>
      </c>
      <c r="I50" s="7">
        <f t="shared" si="5"/>
        <v>8.716715666666687</v>
      </c>
      <c r="J50" s="19">
        <f t="shared" si="6"/>
        <v>75.981132013512465</v>
      </c>
      <c r="K50" s="37">
        <f t="shared" si="7"/>
        <v>7.5926268843935106E-3</v>
      </c>
    </row>
    <row r="51" spans="1:11" x14ac:dyDescent="0.25">
      <c r="A51" s="1">
        <v>43536</v>
      </c>
      <c r="B51">
        <v>1197.25</v>
      </c>
      <c r="F51" s="1">
        <v>43670</v>
      </c>
      <c r="G51">
        <v>1139.7299800000001</v>
      </c>
      <c r="H51" s="5">
        <f t="shared" si="4"/>
        <v>1139.603353</v>
      </c>
      <c r="I51" s="7">
        <f t="shared" si="5"/>
        <v>0.12662700000009863</v>
      </c>
      <c r="J51" s="19">
        <f t="shared" si="6"/>
        <v>1.6034397129024981E-2</v>
      </c>
      <c r="K51" s="37">
        <f t="shared" si="7"/>
        <v>1.1110263151987862E-4</v>
      </c>
    </row>
    <row r="52" spans="1:11" x14ac:dyDescent="0.25">
      <c r="A52" s="1">
        <v>43537</v>
      </c>
      <c r="B52">
        <v>1199.0600589999999</v>
      </c>
      <c r="F52" s="1">
        <v>43671</v>
      </c>
      <c r="G52">
        <v>1135.9399410000001</v>
      </c>
      <c r="H52" s="5">
        <f t="shared" si="4"/>
        <v>1142.3299966666666</v>
      </c>
      <c r="I52" s="7">
        <f t="shared" si="5"/>
        <v>6.3900556666665125</v>
      </c>
      <c r="J52" s="19">
        <f t="shared" si="6"/>
        <v>40.832811423096807</v>
      </c>
      <c r="K52" s="37">
        <f t="shared" si="7"/>
        <v>5.6253464078753722E-3</v>
      </c>
    </row>
    <row r="53" spans="1:11" x14ac:dyDescent="0.25">
      <c r="A53" s="1">
        <v>43538</v>
      </c>
      <c r="B53">
        <v>1192.530029</v>
      </c>
      <c r="F53" s="1">
        <v>43672</v>
      </c>
      <c r="G53">
        <v>1245.219971</v>
      </c>
      <c r="H53" s="5">
        <f t="shared" si="4"/>
        <v>1141.23999</v>
      </c>
      <c r="I53" s="7">
        <f t="shared" si="5"/>
        <v>103.97998099999995</v>
      </c>
      <c r="J53" s="19">
        <f t="shared" si="6"/>
        <v>10811.83644876035</v>
      </c>
      <c r="K53" s="37">
        <f t="shared" si="7"/>
        <v>8.3503303369361043E-2</v>
      </c>
    </row>
    <row r="54" spans="1:11" x14ac:dyDescent="0.25">
      <c r="A54" s="1">
        <v>43539</v>
      </c>
      <c r="B54">
        <v>1190.3000489999999</v>
      </c>
      <c r="I54" s="9">
        <f>AVERAGE(I35:I53)</f>
        <v>19.962449508771922</v>
      </c>
      <c r="J54" s="11">
        <f>AVERAGE(J35:J53)</f>
        <v>1107.2082469392399</v>
      </c>
      <c r="K54" s="13">
        <f>AVERAGE(K35:K53)</f>
        <v>1.7306722657198955E-2</v>
      </c>
    </row>
    <row r="55" spans="1:11" x14ac:dyDescent="0.25">
      <c r="A55" s="1">
        <v>43542</v>
      </c>
      <c r="B55">
        <v>1188.5500489999999</v>
      </c>
      <c r="I55" s="10" t="s">
        <v>10</v>
      </c>
      <c r="J55" s="12" t="s">
        <v>11</v>
      </c>
      <c r="K55" s="14" t="s">
        <v>12</v>
      </c>
    </row>
    <row r="56" spans="1:11" x14ac:dyDescent="0.25">
      <c r="A56" s="1">
        <v>43543</v>
      </c>
      <c r="B56">
        <v>1202.459961</v>
      </c>
    </row>
    <row r="57" spans="1:11" x14ac:dyDescent="0.25">
      <c r="A57" s="1">
        <v>43544</v>
      </c>
      <c r="B57">
        <v>1226.4300539999999</v>
      </c>
    </row>
    <row r="58" spans="1:11" x14ac:dyDescent="0.25">
      <c r="A58" s="1">
        <v>43545</v>
      </c>
      <c r="B58">
        <v>1236.130005</v>
      </c>
    </row>
    <row r="59" spans="1:11" x14ac:dyDescent="0.25">
      <c r="A59" s="1">
        <v>43546</v>
      </c>
      <c r="B59">
        <v>1207.650024</v>
      </c>
    </row>
    <row r="60" spans="1:11" x14ac:dyDescent="0.25">
      <c r="A60" s="1">
        <v>43549</v>
      </c>
      <c r="B60">
        <v>1197.380005</v>
      </c>
      <c r="G60" t="s">
        <v>17</v>
      </c>
      <c r="H60">
        <v>0.4</v>
      </c>
    </row>
    <row r="61" spans="1:11" x14ac:dyDescent="0.25">
      <c r="A61" s="1">
        <v>43550</v>
      </c>
      <c r="B61">
        <v>1189.839966</v>
      </c>
    </row>
    <row r="62" spans="1:11" x14ac:dyDescent="0.25">
      <c r="A62" s="1">
        <v>43551</v>
      </c>
      <c r="B62">
        <v>1178.01001</v>
      </c>
    </row>
    <row r="63" spans="1:11" x14ac:dyDescent="0.25">
      <c r="A63" s="1">
        <v>43552</v>
      </c>
      <c r="B63">
        <v>1172.2700199999999</v>
      </c>
      <c r="F63" s="6" t="s">
        <v>4</v>
      </c>
      <c r="G63" s="6" t="s">
        <v>5</v>
      </c>
      <c r="H63" s="6" t="s">
        <v>6</v>
      </c>
      <c r="I63" s="6" t="s">
        <v>7</v>
      </c>
      <c r="J63" s="6" t="s">
        <v>8</v>
      </c>
      <c r="K63" s="6" t="s">
        <v>9</v>
      </c>
    </row>
    <row r="64" spans="1:11" x14ac:dyDescent="0.25">
      <c r="A64" s="1">
        <v>43553</v>
      </c>
      <c r="B64">
        <v>1176.8900149999999</v>
      </c>
      <c r="F64" s="1">
        <v>43670</v>
      </c>
      <c r="G64">
        <v>1139.7299800000001</v>
      </c>
      <c r="H64" s="6"/>
      <c r="I64" s="6"/>
      <c r="J64" s="6"/>
      <c r="K64" s="6"/>
    </row>
    <row r="65" spans="1:11" x14ac:dyDescent="0.25">
      <c r="A65" s="1">
        <v>43556</v>
      </c>
      <c r="B65">
        <v>1198.9799800000001</v>
      </c>
      <c r="F65" s="1">
        <v>43671</v>
      </c>
      <c r="G65">
        <v>1135.9399410000001</v>
      </c>
      <c r="H65" s="6"/>
      <c r="I65" s="6"/>
      <c r="J65" s="6"/>
      <c r="K65" s="6"/>
    </row>
    <row r="66" spans="1:11" x14ac:dyDescent="0.25">
      <c r="A66" s="1">
        <v>43557</v>
      </c>
      <c r="B66">
        <v>1205.540039</v>
      </c>
      <c r="F66" s="1">
        <v>43672</v>
      </c>
      <c r="G66">
        <v>1245.219971</v>
      </c>
      <c r="H66" s="6">
        <v>1135.94</v>
      </c>
      <c r="I66" s="6"/>
      <c r="J66" s="6"/>
      <c r="K66" s="6"/>
    </row>
    <row r="67" spans="1:11" x14ac:dyDescent="0.25">
      <c r="A67" s="1">
        <v>43558</v>
      </c>
      <c r="B67">
        <v>1210.8100589999999</v>
      </c>
      <c r="F67" s="1">
        <v>43647</v>
      </c>
      <c r="G67">
        <v>1100</v>
      </c>
      <c r="H67" s="5">
        <f>H66+0.4*(G66-H66)</f>
        <v>1179.6519883999999</v>
      </c>
      <c r="I67" s="7">
        <f>ABS(H67-G67)</f>
        <v>79.651988399999937</v>
      </c>
      <c r="J67" s="19">
        <f>I67^2</f>
        <v>6344.4392560737242</v>
      </c>
      <c r="K67" s="37">
        <f>I67/G67</f>
        <v>7.2410898545454488E-2</v>
      </c>
    </row>
    <row r="68" spans="1:11" x14ac:dyDescent="0.25">
      <c r="A68" s="1">
        <v>43559</v>
      </c>
      <c r="B68">
        <v>1219.4499510000001</v>
      </c>
      <c r="F68" s="1">
        <v>43648</v>
      </c>
      <c r="G68">
        <v>1112.599976</v>
      </c>
      <c r="H68" s="5">
        <f t="shared" ref="H68:H85" si="8">H67+0.4*(G67-H67)</f>
        <v>1147.7911930400001</v>
      </c>
      <c r="I68" s="7">
        <f t="shared" ref="I68:I85" si="9">ABS(H68-G68)</f>
        <v>35.191217040000083</v>
      </c>
      <c r="J68" s="19">
        <f t="shared" ref="J68:J85" si="10">I68^2</f>
        <v>1238.4217567563921</v>
      </c>
      <c r="K68" s="37">
        <f t="shared" ref="K68:K85" si="11">I68/G68</f>
        <v>3.1629712204847366E-2</v>
      </c>
    </row>
    <row r="69" spans="1:11" x14ac:dyDescent="0.25">
      <c r="A69" s="1">
        <v>43560</v>
      </c>
      <c r="B69">
        <v>1211.4499510000001</v>
      </c>
      <c r="F69" s="1">
        <v>43649</v>
      </c>
      <c r="G69">
        <v>1122.98999</v>
      </c>
      <c r="H69" s="5">
        <f t="shared" si="8"/>
        <v>1133.7147062240001</v>
      </c>
      <c r="I69" s="7">
        <f t="shared" si="9"/>
        <v>10.724716224000076</v>
      </c>
      <c r="J69" s="19">
        <f t="shared" si="10"/>
        <v>115.01953808533045</v>
      </c>
      <c r="K69" s="37">
        <f t="shared" si="11"/>
        <v>9.550144097010228E-3</v>
      </c>
    </row>
    <row r="70" spans="1:11" x14ac:dyDescent="0.25">
      <c r="A70" s="1">
        <v>43563</v>
      </c>
      <c r="B70">
        <v>1208.280029</v>
      </c>
      <c r="F70" s="1">
        <v>43651</v>
      </c>
      <c r="G70">
        <v>1132.670044</v>
      </c>
      <c r="H70" s="5">
        <f t="shared" si="8"/>
        <v>1129.4248197344</v>
      </c>
      <c r="I70" s="7">
        <f t="shared" si="9"/>
        <v>3.2452242655999726</v>
      </c>
      <c r="J70" s="19">
        <f t="shared" si="10"/>
        <v>10.531480534038881</v>
      </c>
      <c r="K70" s="37">
        <f t="shared" si="11"/>
        <v>2.8651099963229649E-3</v>
      </c>
    </row>
    <row r="71" spans="1:11" x14ac:dyDescent="0.25">
      <c r="A71" s="1">
        <v>43564</v>
      </c>
      <c r="B71">
        <v>1202.6899410000001</v>
      </c>
      <c r="F71" s="1">
        <v>43654</v>
      </c>
      <c r="G71">
        <v>1116.790039</v>
      </c>
      <c r="H71" s="5">
        <f t="shared" si="8"/>
        <v>1130.72290944064</v>
      </c>
      <c r="I71" s="7">
        <f t="shared" si="9"/>
        <v>13.932870440640045</v>
      </c>
      <c r="J71" s="19">
        <f t="shared" si="10"/>
        <v>194.12487871566111</v>
      </c>
      <c r="K71" s="37">
        <f t="shared" si="11"/>
        <v>1.2475819047522903E-2</v>
      </c>
    </row>
    <row r="72" spans="1:11" x14ac:dyDescent="0.25">
      <c r="A72" s="1">
        <v>43565</v>
      </c>
      <c r="B72">
        <v>1206.4499510000001</v>
      </c>
      <c r="F72" s="1">
        <v>43655</v>
      </c>
      <c r="G72">
        <v>1124.290039</v>
      </c>
      <c r="H72" s="5">
        <f t="shared" si="8"/>
        <v>1125.1497612643841</v>
      </c>
      <c r="I72" s="7">
        <f t="shared" si="9"/>
        <v>0.85972226438411781</v>
      </c>
      <c r="J72" s="19">
        <f t="shared" si="10"/>
        <v>0.73912237187775498</v>
      </c>
      <c r="K72" s="37">
        <f t="shared" si="11"/>
        <v>7.6468013996530465E-4</v>
      </c>
    </row>
    <row r="73" spans="1:11" x14ac:dyDescent="0.25">
      <c r="A73" s="1">
        <v>43566</v>
      </c>
      <c r="B73">
        <v>1209.589966</v>
      </c>
      <c r="F73" s="1">
        <v>43656</v>
      </c>
      <c r="G73">
        <v>1140.910034</v>
      </c>
      <c r="H73" s="5">
        <f t="shared" si="8"/>
        <v>1124.8058723586305</v>
      </c>
      <c r="I73" s="7">
        <f t="shared" si="9"/>
        <v>16.104161641369501</v>
      </c>
      <c r="J73" s="19">
        <f t="shared" si="10"/>
        <v>259.34402217135681</v>
      </c>
      <c r="K73" s="37">
        <f t="shared" si="11"/>
        <v>1.4115189770843492E-2</v>
      </c>
    </row>
    <row r="74" spans="1:11" x14ac:dyDescent="0.25">
      <c r="A74" s="1">
        <v>43567</v>
      </c>
      <c r="B74">
        <v>1222.7299800000001</v>
      </c>
      <c r="F74" s="1">
        <v>43657</v>
      </c>
      <c r="G74">
        <v>1144.079956</v>
      </c>
      <c r="H74" s="5">
        <f t="shared" si="8"/>
        <v>1131.2475370151783</v>
      </c>
      <c r="I74" s="7">
        <f t="shared" si="9"/>
        <v>12.832418984821743</v>
      </c>
      <c r="J74" s="19">
        <f t="shared" si="10"/>
        <v>164.6709770020135</v>
      </c>
      <c r="K74" s="37">
        <f t="shared" si="11"/>
        <v>1.1216365532429398E-2</v>
      </c>
    </row>
    <row r="75" spans="1:11" x14ac:dyDescent="0.25">
      <c r="A75" s="1">
        <v>43570</v>
      </c>
      <c r="B75">
        <v>1226.530029</v>
      </c>
      <c r="F75" s="1">
        <v>43658</v>
      </c>
      <c r="G75">
        <v>1145.339966</v>
      </c>
      <c r="H75" s="5">
        <f t="shared" si="8"/>
        <v>1136.380504609107</v>
      </c>
      <c r="I75" s="7">
        <f t="shared" si="9"/>
        <v>8.9594613908930114</v>
      </c>
      <c r="J75" s="19">
        <f t="shared" si="10"/>
        <v>80.271948414902539</v>
      </c>
      <c r="K75" s="37">
        <f t="shared" si="11"/>
        <v>7.8225344935645164E-3</v>
      </c>
    </row>
    <row r="76" spans="1:11" x14ac:dyDescent="0.25">
      <c r="A76" s="1">
        <v>43571</v>
      </c>
      <c r="B76">
        <v>1231.910034</v>
      </c>
      <c r="F76" s="1">
        <v>43661</v>
      </c>
      <c r="G76">
        <v>1150.51001</v>
      </c>
      <c r="H76" s="5">
        <f t="shared" si="8"/>
        <v>1139.9642891654642</v>
      </c>
      <c r="I76" s="7">
        <f t="shared" si="9"/>
        <v>10.545720834535814</v>
      </c>
      <c r="J76" s="19">
        <f t="shared" si="10"/>
        <v>111.21222791996274</v>
      </c>
      <c r="K76" s="37">
        <f t="shared" si="11"/>
        <v>9.1661269722771166E-3</v>
      </c>
    </row>
    <row r="77" spans="1:11" x14ac:dyDescent="0.25">
      <c r="A77" s="1">
        <v>43572</v>
      </c>
      <c r="B77">
        <v>1240.1400149999999</v>
      </c>
      <c r="F77" s="1">
        <v>43662</v>
      </c>
      <c r="G77">
        <v>1153.459961</v>
      </c>
      <c r="H77" s="5">
        <f t="shared" si="8"/>
        <v>1144.1825774992785</v>
      </c>
      <c r="I77" s="7">
        <f t="shared" si="9"/>
        <v>9.2773835007214984</v>
      </c>
      <c r="J77" s="19">
        <f t="shared" si="10"/>
        <v>86.069844619459488</v>
      </c>
      <c r="K77" s="37">
        <f t="shared" si="11"/>
        <v>8.0430910602899541E-3</v>
      </c>
    </row>
    <row r="78" spans="1:11" x14ac:dyDescent="0.25">
      <c r="A78" s="1">
        <v>43573</v>
      </c>
      <c r="B78">
        <v>1241.469971</v>
      </c>
      <c r="F78" s="1">
        <v>43663</v>
      </c>
      <c r="G78">
        <v>1146.73999</v>
      </c>
      <c r="H78" s="5">
        <f t="shared" si="8"/>
        <v>1147.8935308995672</v>
      </c>
      <c r="I78" s="7">
        <f t="shared" si="9"/>
        <v>1.1535408995671332</v>
      </c>
      <c r="J78" s="19">
        <f t="shared" si="10"/>
        <v>1.330656606974151</v>
      </c>
      <c r="K78" s="37">
        <f t="shared" si="11"/>
        <v>1.0059306465514761E-3</v>
      </c>
    </row>
    <row r="79" spans="1:11" x14ac:dyDescent="0.25">
      <c r="A79" s="1">
        <v>43577</v>
      </c>
      <c r="B79">
        <v>1253.76001</v>
      </c>
      <c r="F79" s="1">
        <v>43664</v>
      </c>
      <c r="G79">
        <v>1147.23999</v>
      </c>
      <c r="H79" s="5">
        <f t="shared" si="8"/>
        <v>1147.4321145397403</v>
      </c>
      <c r="I79" s="7">
        <f t="shared" si="9"/>
        <v>0.19212453974023447</v>
      </c>
      <c r="J79" s="19">
        <f t="shared" si="10"/>
        <v>3.6911838770396936E-2</v>
      </c>
      <c r="K79" s="37">
        <f t="shared" si="11"/>
        <v>1.6746673879476122E-4</v>
      </c>
    </row>
    <row r="80" spans="1:11" x14ac:dyDescent="0.25">
      <c r="A80" s="1">
        <v>43578</v>
      </c>
      <c r="B80">
        <v>1270.589966</v>
      </c>
      <c r="F80" s="1">
        <v>43665</v>
      </c>
      <c r="G80">
        <v>1131.5500489999999</v>
      </c>
      <c r="H80" s="5">
        <f t="shared" si="8"/>
        <v>1147.3552647238441</v>
      </c>
      <c r="I80" s="7">
        <f t="shared" si="9"/>
        <v>15.805215723844185</v>
      </c>
      <c r="J80" s="19">
        <f t="shared" si="10"/>
        <v>249.80484407725146</v>
      </c>
      <c r="K80" s="37">
        <f t="shared" si="11"/>
        <v>1.396775665187054E-2</v>
      </c>
    </row>
    <row r="81" spans="1:11" x14ac:dyDescent="0.25">
      <c r="A81" s="1">
        <v>43579</v>
      </c>
      <c r="B81">
        <v>1260.0500489999999</v>
      </c>
      <c r="F81" s="1">
        <v>43668</v>
      </c>
      <c r="G81">
        <v>1139.209961</v>
      </c>
      <c r="H81" s="5">
        <f t="shared" si="8"/>
        <v>1141.0331784343064</v>
      </c>
      <c r="I81" s="7">
        <f t="shared" si="9"/>
        <v>1.8232174343063434</v>
      </c>
      <c r="J81" s="19">
        <f t="shared" si="10"/>
        <v>3.3241218127586056</v>
      </c>
      <c r="K81" s="37">
        <f t="shared" si="11"/>
        <v>1.6004226584412243E-3</v>
      </c>
    </row>
    <row r="82" spans="1:11" x14ac:dyDescent="0.25">
      <c r="A82" s="1">
        <v>43580</v>
      </c>
      <c r="B82">
        <v>1267.339966</v>
      </c>
      <c r="F82" s="1">
        <v>43669</v>
      </c>
      <c r="G82">
        <v>1148.0500489999999</v>
      </c>
      <c r="H82" s="5">
        <f t="shared" si="8"/>
        <v>1140.3038914605838</v>
      </c>
      <c r="I82" s="7">
        <f t="shared" si="9"/>
        <v>7.7461575394161173</v>
      </c>
      <c r="J82" s="19">
        <f t="shared" si="10"/>
        <v>60.002956625453159</v>
      </c>
      <c r="K82" s="37">
        <f t="shared" si="11"/>
        <v>6.7472298321517845E-3</v>
      </c>
    </row>
    <row r="83" spans="1:11" x14ac:dyDescent="0.25">
      <c r="A83" s="1">
        <v>43581</v>
      </c>
      <c r="B83">
        <v>1277.420044</v>
      </c>
      <c r="F83" s="1">
        <v>43670</v>
      </c>
      <c r="G83">
        <v>1139.7299800000001</v>
      </c>
      <c r="H83" s="5">
        <f t="shared" si="8"/>
        <v>1143.4023544763502</v>
      </c>
      <c r="I83" s="7">
        <f t="shared" si="9"/>
        <v>3.6723744763501145</v>
      </c>
      <c r="J83" s="19">
        <f t="shared" si="10"/>
        <v>13.486334294547778</v>
      </c>
      <c r="K83" s="37">
        <f t="shared" si="11"/>
        <v>3.2221443155773743E-3</v>
      </c>
    </row>
    <row r="84" spans="1:11" x14ac:dyDescent="0.25">
      <c r="A84" s="1">
        <v>43584</v>
      </c>
      <c r="B84">
        <v>1296.1999510000001</v>
      </c>
      <c r="F84" s="1">
        <v>43671</v>
      </c>
      <c r="G84">
        <v>1135.9399410000001</v>
      </c>
      <c r="H84" s="5">
        <f t="shared" si="8"/>
        <v>1141.93340468581</v>
      </c>
      <c r="I84" s="7">
        <f t="shared" si="9"/>
        <v>5.9934636858099566</v>
      </c>
      <c r="J84" s="19">
        <f t="shared" si="10"/>
        <v>35.921606953122669</v>
      </c>
      <c r="K84" s="37">
        <f t="shared" si="11"/>
        <v>5.276215290514163E-3</v>
      </c>
    </row>
    <row r="85" spans="1:11" x14ac:dyDescent="0.25">
      <c r="A85" s="1">
        <v>43585</v>
      </c>
      <c r="B85">
        <v>1198.959961</v>
      </c>
      <c r="F85" s="1">
        <v>43672</v>
      </c>
      <c r="G85">
        <v>1245.219971</v>
      </c>
      <c r="H85" s="5">
        <f t="shared" si="8"/>
        <v>1139.5360192114861</v>
      </c>
      <c r="I85" s="7">
        <f t="shared" si="9"/>
        <v>105.68395178851392</v>
      </c>
      <c r="J85" s="19">
        <f t="shared" si="10"/>
        <v>11169.097665636935</v>
      </c>
      <c r="K85" s="37">
        <f t="shared" si="11"/>
        <v>8.4871712829695634E-2</v>
      </c>
    </row>
    <row r="86" spans="1:11" x14ac:dyDescent="0.25">
      <c r="A86" s="1">
        <v>43586</v>
      </c>
      <c r="B86">
        <v>1173.3199460000001</v>
      </c>
      <c r="I86" s="9">
        <f>AVERAGE(I67:I85)</f>
        <v>18.073417424974412</v>
      </c>
      <c r="J86" s="11">
        <f>AVERAGE(J67:J85)</f>
        <v>1059.88685002687</v>
      </c>
      <c r="K86" s="13">
        <f>AVERAGE(K67:K85)</f>
        <v>1.5627292148638141E-2</v>
      </c>
    </row>
    <row r="87" spans="1:11" x14ac:dyDescent="0.25">
      <c r="A87" s="1">
        <v>43587</v>
      </c>
      <c r="B87">
        <v>1166.51001</v>
      </c>
      <c r="I87" s="10" t="s">
        <v>10</v>
      </c>
      <c r="J87" s="12" t="s">
        <v>11</v>
      </c>
      <c r="K87" s="14" t="s">
        <v>12</v>
      </c>
    </row>
    <row r="88" spans="1:11" x14ac:dyDescent="0.25">
      <c r="A88" s="1">
        <v>43588</v>
      </c>
      <c r="B88">
        <v>1189.5500489999999</v>
      </c>
    </row>
    <row r="89" spans="1:11" x14ac:dyDescent="0.25">
      <c r="A89" s="1">
        <v>43591</v>
      </c>
      <c r="B89">
        <v>1193.459961</v>
      </c>
    </row>
    <row r="90" spans="1:11" x14ac:dyDescent="0.25">
      <c r="A90" s="1">
        <v>43592</v>
      </c>
      <c r="B90">
        <v>1178.8599850000001</v>
      </c>
    </row>
    <row r="91" spans="1:11" x14ac:dyDescent="0.25">
      <c r="A91" s="1">
        <v>43593</v>
      </c>
      <c r="B91">
        <v>1170.780029</v>
      </c>
    </row>
    <row r="92" spans="1:11" x14ac:dyDescent="0.25">
      <c r="A92" s="1">
        <v>43594</v>
      </c>
      <c r="B92">
        <v>1167.969971</v>
      </c>
    </row>
    <row r="93" spans="1:11" x14ac:dyDescent="0.25">
      <c r="A93" s="1">
        <v>43595</v>
      </c>
      <c r="B93">
        <v>1167.6400149999999</v>
      </c>
    </row>
    <row r="94" spans="1:11" x14ac:dyDescent="0.25">
      <c r="A94" s="1">
        <v>43598</v>
      </c>
      <c r="B94">
        <v>1136.589966</v>
      </c>
    </row>
    <row r="95" spans="1:11" x14ac:dyDescent="0.25">
      <c r="A95" s="1">
        <v>43599</v>
      </c>
      <c r="B95">
        <v>1124.8599850000001</v>
      </c>
    </row>
    <row r="96" spans="1:11" x14ac:dyDescent="0.25">
      <c r="A96" s="1">
        <v>43600</v>
      </c>
      <c r="B96">
        <v>1170.8000489999999</v>
      </c>
    </row>
    <row r="97" spans="1:2" x14ac:dyDescent="0.25">
      <c r="A97" s="1">
        <v>43601</v>
      </c>
      <c r="B97">
        <v>1184.5</v>
      </c>
    </row>
    <row r="98" spans="1:2" x14ac:dyDescent="0.25">
      <c r="A98" s="1">
        <v>43602</v>
      </c>
      <c r="B98">
        <v>1168.780029</v>
      </c>
    </row>
    <row r="99" spans="1:2" x14ac:dyDescent="0.25">
      <c r="A99" s="1">
        <v>43605</v>
      </c>
      <c r="B99">
        <v>1144.660034</v>
      </c>
    </row>
    <row r="100" spans="1:2" x14ac:dyDescent="0.25">
      <c r="A100" s="1">
        <v>43606</v>
      </c>
      <c r="B100">
        <v>1154.4399410000001</v>
      </c>
    </row>
    <row r="101" spans="1:2" x14ac:dyDescent="0.25">
      <c r="A101" s="1">
        <v>43607</v>
      </c>
      <c r="B101">
        <v>1155.849976</v>
      </c>
    </row>
    <row r="102" spans="1:2" x14ac:dyDescent="0.25">
      <c r="A102" s="1">
        <v>43608</v>
      </c>
      <c r="B102">
        <v>1145.339966</v>
      </c>
    </row>
    <row r="103" spans="1:2" x14ac:dyDescent="0.25">
      <c r="A103" s="1">
        <v>43609</v>
      </c>
      <c r="B103">
        <v>1138.6099850000001</v>
      </c>
    </row>
    <row r="104" spans="1:2" x14ac:dyDescent="0.25">
      <c r="A104" s="1">
        <v>43613</v>
      </c>
      <c r="B104">
        <v>1139.5600589999999</v>
      </c>
    </row>
    <row r="105" spans="1:2" x14ac:dyDescent="0.25">
      <c r="A105" s="1">
        <v>43614</v>
      </c>
      <c r="B105">
        <v>1119.9399410000001</v>
      </c>
    </row>
    <row r="106" spans="1:2" x14ac:dyDescent="0.25">
      <c r="A106" s="1">
        <v>43615</v>
      </c>
      <c r="B106">
        <v>1121.410034</v>
      </c>
    </row>
    <row r="107" spans="1:2" x14ac:dyDescent="0.25">
      <c r="A107" s="1">
        <v>43616</v>
      </c>
      <c r="B107">
        <v>1106.5</v>
      </c>
    </row>
    <row r="108" spans="1:2" x14ac:dyDescent="0.25">
      <c r="A108" s="1">
        <v>43619</v>
      </c>
      <c r="B108">
        <v>1038.73999</v>
      </c>
    </row>
    <row r="109" spans="1:2" x14ac:dyDescent="0.25">
      <c r="A109" s="1">
        <v>43620</v>
      </c>
      <c r="B109">
        <v>1054.48999</v>
      </c>
    </row>
    <row r="110" spans="1:2" x14ac:dyDescent="0.25">
      <c r="A110" s="1">
        <v>43621</v>
      </c>
      <c r="B110">
        <v>1044.6400149999999</v>
      </c>
    </row>
    <row r="111" spans="1:2" x14ac:dyDescent="0.25">
      <c r="A111" s="1">
        <v>43622</v>
      </c>
      <c r="B111">
        <v>1047.76001</v>
      </c>
    </row>
    <row r="112" spans="1:2" x14ac:dyDescent="0.25">
      <c r="A112" s="1">
        <v>43623</v>
      </c>
      <c r="B112">
        <v>1068.369995</v>
      </c>
    </row>
    <row r="113" spans="1:2" x14ac:dyDescent="0.25">
      <c r="A113" s="1">
        <v>43626</v>
      </c>
      <c r="B113">
        <v>1082.76001</v>
      </c>
    </row>
    <row r="114" spans="1:2" x14ac:dyDescent="0.25">
      <c r="A114" s="1">
        <v>43627</v>
      </c>
      <c r="B114">
        <v>1081.040039</v>
      </c>
    </row>
    <row r="115" spans="1:2" x14ac:dyDescent="0.25">
      <c r="A115" s="1">
        <v>43628</v>
      </c>
      <c r="B115">
        <v>1079.099976</v>
      </c>
    </row>
    <row r="116" spans="1:2" x14ac:dyDescent="0.25">
      <c r="A116" s="1">
        <v>43629</v>
      </c>
      <c r="B116">
        <v>1091.01001</v>
      </c>
    </row>
    <row r="117" spans="1:2" x14ac:dyDescent="0.25">
      <c r="A117" s="1">
        <v>43630</v>
      </c>
      <c r="B117">
        <v>1086.3000489999999</v>
      </c>
    </row>
    <row r="118" spans="1:2" x14ac:dyDescent="0.25">
      <c r="A118" s="1">
        <v>43633</v>
      </c>
      <c r="B118">
        <v>1093.8900149999999</v>
      </c>
    </row>
    <row r="119" spans="1:2" x14ac:dyDescent="0.25">
      <c r="A119" s="1">
        <v>43634</v>
      </c>
      <c r="B119">
        <v>1105.23999</v>
      </c>
    </row>
    <row r="120" spans="1:2" x14ac:dyDescent="0.25">
      <c r="A120" s="1">
        <v>43635</v>
      </c>
      <c r="B120">
        <v>1104.51001</v>
      </c>
    </row>
    <row r="121" spans="1:2" x14ac:dyDescent="0.25">
      <c r="A121" s="1">
        <v>43636</v>
      </c>
      <c r="B121">
        <v>1113.1999510000001</v>
      </c>
    </row>
    <row r="122" spans="1:2" x14ac:dyDescent="0.25">
      <c r="A122" s="1">
        <v>43637</v>
      </c>
      <c r="B122">
        <v>1125.369995</v>
      </c>
    </row>
    <row r="123" spans="1:2" x14ac:dyDescent="0.25">
      <c r="A123" s="1">
        <v>43640</v>
      </c>
      <c r="B123">
        <v>1116.6999510000001</v>
      </c>
    </row>
    <row r="124" spans="1:2" x14ac:dyDescent="0.25">
      <c r="A124" s="1">
        <v>43641</v>
      </c>
      <c r="B124">
        <v>1087.579956</v>
      </c>
    </row>
    <row r="125" spans="1:2" x14ac:dyDescent="0.25">
      <c r="A125" s="1">
        <v>43642</v>
      </c>
      <c r="B125">
        <v>1080.3199460000001</v>
      </c>
    </row>
    <row r="126" spans="1:2" x14ac:dyDescent="0.25">
      <c r="A126" s="1">
        <v>43643</v>
      </c>
      <c r="B126">
        <v>1076.630005</v>
      </c>
    </row>
    <row r="127" spans="1:2" x14ac:dyDescent="0.25">
      <c r="A127" s="1">
        <v>43644</v>
      </c>
      <c r="B127">
        <v>1082.8000489999999</v>
      </c>
    </row>
    <row r="128" spans="1:2" x14ac:dyDescent="0.25">
      <c r="A128" s="1">
        <v>43647</v>
      </c>
      <c r="B128">
        <v>1100</v>
      </c>
    </row>
    <row r="129" spans="1:2" x14ac:dyDescent="0.25">
      <c r="A129" s="1">
        <v>43648</v>
      </c>
      <c r="B129">
        <v>1112.599976</v>
      </c>
    </row>
    <row r="130" spans="1:2" x14ac:dyDescent="0.25">
      <c r="A130" s="1">
        <v>43649</v>
      </c>
      <c r="B130">
        <v>1122.98999</v>
      </c>
    </row>
    <row r="131" spans="1:2" x14ac:dyDescent="0.25">
      <c r="A131" s="1">
        <v>43651</v>
      </c>
      <c r="B131">
        <v>1132.670044</v>
      </c>
    </row>
    <row r="132" spans="1:2" x14ac:dyDescent="0.25">
      <c r="A132" s="1">
        <v>43654</v>
      </c>
      <c r="B132">
        <v>1116.790039</v>
      </c>
    </row>
    <row r="133" spans="1:2" x14ac:dyDescent="0.25">
      <c r="A133" s="1">
        <v>43655</v>
      </c>
      <c r="B133">
        <v>1124.290039</v>
      </c>
    </row>
    <row r="134" spans="1:2" x14ac:dyDescent="0.25">
      <c r="A134" s="1">
        <v>43656</v>
      </c>
      <c r="B134">
        <v>1140.910034</v>
      </c>
    </row>
    <row r="135" spans="1:2" x14ac:dyDescent="0.25">
      <c r="A135" s="1">
        <v>43657</v>
      </c>
      <c r="B135">
        <v>1144.079956</v>
      </c>
    </row>
    <row r="136" spans="1:2" x14ac:dyDescent="0.25">
      <c r="A136" s="1">
        <v>43658</v>
      </c>
      <c r="B136">
        <v>1145.339966</v>
      </c>
    </row>
    <row r="137" spans="1:2" x14ac:dyDescent="0.25">
      <c r="A137" s="1">
        <v>43661</v>
      </c>
      <c r="B137">
        <v>1150.51001</v>
      </c>
    </row>
    <row r="138" spans="1:2" x14ac:dyDescent="0.25">
      <c r="A138" s="1">
        <v>43662</v>
      </c>
      <c r="B138">
        <v>1153.459961</v>
      </c>
    </row>
    <row r="139" spans="1:2" x14ac:dyDescent="0.25">
      <c r="A139" s="1">
        <v>43663</v>
      </c>
      <c r="B139">
        <v>1146.73999</v>
      </c>
    </row>
    <row r="140" spans="1:2" x14ac:dyDescent="0.25">
      <c r="A140" s="1">
        <v>43664</v>
      </c>
      <c r="B140">
        <v>1147.23999</v>
      </c>
    </row>
    <row r="141" spans="1:2" x14ac:dyDescent="0.25">
      <c r="A141" s="1">
        <v>43665</v>
      </c>
      <c r="B141">
        <v>1131.5500489999999</v>
      </c>
    </row>
    <row r="142" spans="1:2" x14ac:dyDescent="0.25">
      <c r="A142" s="1">
        <v>43668</v>
      </c>
      <c r="B142">
        <v>1139.209961</v>
      </c>
    </row>
    <row r="143" spans="1:2" x14ac:dyDescent="0.25">
      <c r="A143" s="1">
        <v>43669</v>
      </c>
      <c r="B143">
        <v>1148.0500489999999</v>
      </c>
    </row>
    <row r="144" spans="1:2" x14ac:dyDescent="0.25">
      <c r="A144" s="1">
        <v>43670</v>
      </c>
      <c r="B144">
        <v>1139.7299800000001</v>
      </c>
    </row>
    <row r="145" spans="1:2" x14ac:dyDescent="0.25">
      <c r="A145" s="1">
        <v>43671</v>
      </c>
      <c r="B145">
        <v>1135.9399410000001</v>
      </c>
    </row>
    <row r="146" spans="1:2" x14ac:dyDescent="0.25">
      <c r="A146" s="1">
        <v>43672</v>
      </c>
      <c r="B146">
        <v>1245.219971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opLeftCell="E9" workbookViewId="0">
      <selection activeCell="I21" sqref="I21:K22"/>
    </sheetView>
  </sheetViews>
  <sheetFormatPr defaultRowHeight="15" x14ac:dyDescent="0.25"/>
  <cols>
    <col min="1" max="1" width="10.42578125" customWidth="1"/>
    <col min="4" max="4" width="11.5703125" customWidth="1"/>
    <col min="6" max="6" width="12.28515625" customWidth="1"/>
    <col min="7" max="7" width="11.28515625" customWidth="1"/>
    <col min="8" max="8" width="16" customWidth="1"/>
    <col min="9" max="9" width="8.7109375" customWidth="1"/>
    <col min="10" max="10" width="8.42578125" customWidth="1"/>
    <col min="13" max="13" width="11.5703125" customWidth="1"/>
    <col min="14" max="14" width="11.85546875" customWidth="1"/>
    <col min="16" max="16" width="6.5703125" customWidth="1"/>
    <col min="17" max="17" width="10.28515625" customWidth="1"/>
    <col min="18" max="18" width="12" customWidth="1"/>
  </cols>
  <sheetData>
    <row r="1" spans="1:18" x14ac:dyDescent="0.25">
      <c r="A1" t="s">
        <v>0</v>
      </c>
      <c r="B1" t="s">
        <v>1</v>
      </c>
      <c r="J1" s="3"/>
      <c r="K1" s="3"/>
      <c r="L1" s="3"/>
      <c r="Q1" s="3" t="s">
        <v>2</v>
      </c>
      <c r="R1" s="3" t="s">
        <v>3</v>
      </c>
    </row>
    <row r="2" spans="1:18" x14ac:dyDescent="0.25">
      <c r="A2" s="1">
        <v>43467</v>
      </c>
      <c r="B2">
        <v>1539.130005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Q2" s="1">
        <v>43679</v>
      </c>
      <c r="R2" s="2">
        <f>1.8511*Q2-78860</f>
        <v>1994.1968999999954</v>
      </c>
    </row>
    <row r="3" spans="1:18" x14ac:dyDescent="0.25">
      <c r="A3" s="1">
        <v>43468</v>
      </c>
      <c r="B3">
        <v>1500.280029</v>
      </c>
      <c r="F3" s="1">
        <v>43647</v>
      </c>
      <c r="G3" s="7">
        <v>1922.1899410000001</v>
      </c>
      <c r="H3" s="5">
        <f>1.8511*F3-78860</f>
        <v>1934.9616999999998</v>
      </c>
      <c r="I3" s="7">
        <f>ABS(H3-G3)</f>
        <v>12.771758999999747</v>
      </c>
      <c r="J3" s="7">
        <f>I3^2</f>
        <v>163.11782795407453</v>
      </c>
      <c r="K3" s="8">
        <f>I3/G3</f>
        <v>6.6443792715694724E-3</v>
      </c>
      <c r="Q3" s="1">
        <v>43680</v>
      </c>
      <c r="R3" s="2">
        <f t="shared" ref="R3:R23" si="0">1.8511*Q3-78860</f>
        <v>1996.0479999999952</v>
      </c>
    </row>
    <row r="4" spans="1:18" x14ac:dyDescent="0.25">
      <c r="A4" s="1">
        <v>43469</v>
      </c>
      <c r="B4">
        <v>1575.3900149999999</v>
      </c>
      <c r="F4" s="1">
        <v>43648</v>
      </c>
      <c r="G4" s="7">
        <v>1934.3100589999999</v>
      </c>
      <c r="H4" s="5">
        <f t="shared" ref="H4:H20" si="1">1.8511*F4-78860</f>
        <v>1936.8127999999997</v>
      </c>
      <c r="I4" s="7">
        <f t="shared" ref="I4:I20" si="2">ABS(H4-G4)</f>
        <v>2.5027409999997872</v>
      </c>
      <c r="J4" s="7">
        <f t="shared" ref="J4:J20" si="3">I4^2</f>
        <v>6.2637125130799349</v>
      </c>
      <c r="K4" s="8">
        <f t="shared" ref="K4:K20" si="4">I4/G4</f>
        <v>1.2938675412222458E-3</v>
      </c>
      <c r="Q4" s="1">
        <v>43682</v>
      </c>
      <c r="R4" s="2">
        <f t="shared" si="0"/>
        <v>1999.7501999999949</v>
      </c>
    </row>
    <row r="5" spans="1:18" x14ac:dyDescent="0.25">
      <c r="A5" s="1">
        <v>43472</v>
      </c>
      <c r="B5">
        <v>1629.51001</v>
      </c>
      <c r="F5" s="1">
        <v>43649</v>
      </c>
      <c r="G5" s="7">
        <v>1939</v>
      </c>
      <c r="H5" s="5">
        <f t="shared" si="1"/>
        <v>1938.6638999999996</v>
      </c>
      <c r="I5" s="7">
        <f t="shared" si="2"/>
        <v>0.33610000000044238</v>
      </c>
      <c r="J5" s="7">
        <f t="shared" si="3"/>
        <v>0.11296321000029737</v>
      </c>
      <c r="K5" s="8">
        <f t="shared" si="4"/>
        <v>1.7333677153194552E-4</v>
      </c>
      <c r="Q5" s="1">
        <v>43685</v>
      </c>
      <c r="R5" s="2">
        <f t="shared" si="0"/>
        <v>2005.3034999999945</v>
      </c>
    </row>
    <row r="6" spans="1:18" x14ac:dyDescent="0.25">
      <c r="A6" s="1">
        <v>43473</v>
      </c>
      <c r="B6">
        <v>1656.579956</v>
      </c>
      <c r="F6" s="1">
        <v>43651</v>
      </c>
      <c r="G6" s="7">
        <v>1942.910034</v>
      </c>
      <c r="H6" s="5">
        <f t="shared" si="1"/>
        <v>1942.3660999999993</v>
      </c>
      <c r="I6" s="7">
        <f t="shared" si="2"/>
        <v>0.54393400000071779</v>
      </c>
      <c r="J6" s="7">
        <f t="shared" si="3"/>
        <v>0.29586419635678085</v>
      </c>
      <c r="K6" s="8">
        <f t="shared" si="4"/>
        <v>2.7995840799735033E-4</v>
      </c>
      <c r="Q6" s="1">
        <v>43686</v>
      </c>
      <c r="R6" s="2">
        <f t="shared" si="0"/>
        <v>2007.1545999999944</v>
      </c>
    </row>
    <row r="7" spans="1:18" x14ac:dyDescent="0.25">
      <c r="A7" s="1">
        <v>43474</v>
      </c>
      <c r="B7">
        <v>1659.420044</v>
      </c>
      <c r="F7" s="1">
        <v>43654</v>
      </c>
      <c r="G7" s="7">
        <v>1952.3199460000001</v>
      </c>
      <c r="H7" s="5">
        <f t="shared" si="1"/>
        <v>1947.9193999999989</v>
      </c>
      <c r="I7" s="7">
        <f t="shared" si="2"/>
        <v>4.4005460000012135</v>
      </c>
      <c r="J7" s="7">
        <f t="shared" si="3"/>
        <v>19.364805098126681</v>
      </c>
      <c r="K7" s="8">
        <f t="shared" si="4"/>
        <v>2.2540086265149563E-3</v>
      </c>
      <c r="Q7" s="1">
        <v>43687</v>
      </c>
      <c r="R7" s="2">
        <f t="shared" si="0"/>
        <v>2009.0056999999942</v>
      </c>
    </row>
    <row r="8" spans="1:18" x14ac:dyDescent="0.25">
      <c r="A8" s="1">
        <v>43475</v>
      </c>
      <c r="B8">
        <v>1656.219971</v>
      </c>
      <c r="F8" s="1">
        <v>43655</v>
      </c>
      <c r="G8" s="7">
        <v>1988.3000489999999</v>
      </c>
      <c r="H8" s="5">
        <f t="shared" si="1"/>
        <v>1949.7704999999987</v>
      </c>
      <c r="I8" s="7">
        <f t="shared" si="2"/>
        <v>38.529549000001225</v>
      </c>
      <c r="J8" s="7">
        <f t="shared" si="3"/>
        <v>1484.5261461434955</v>
      </c>
      <c r="K8" s="8">
        <f t="shared" si="4"/>
        <v>1.9378136121547328E-2</v>
      </c>
      <c r="Q8" s="1"/>
      <c r="R8" s="2"/>
    </row>
    <row r="9" spans="1:18" x14ac:dyDescent="0.25">
      <c r="A9" s="1">
        <v>43476</v>
      </c>
      <c r="B9">
        <v>1640.5600589999999</v>
      </c>
      <c r="F9" s="1">
        <v>43656</v>
      </c>
      <c r="G9" s="7">
        <v>2017.410034</v>
      </c>
      <c r="H9" s="5">
        <f t="shared" si="1"/>
        <v>1951.6215999999986</v>
      </c>
      <c r="I9" s="7">
        <f t="shared" si="2"/>
        <v>65.788434000001416</v>
      </c>
      <c r="J9" s="7">
        <f t="shared" si="3"/>
        <v>4328.1180481725423</v>
      </c>
      <c r="K9" s="8">
        <f t="shared" si="4"/>
        <v>3.2610343406273265E-2</v>
      </c>
      <c r="Q9" s="1">
        <v>43689</v>
      </c>
      <c r="R9" s="2">
        <f t="shared" si="0"/>
        <v>2012.707899999994</v>
      </c>
    </row>
    <row r="10" spans="1:18" x14ac:dyDescent="0.25">
      <c r="A10" s="1">
        <v>43479</v>
      </c>
      <c r="B10">
        <v>1617.209961</v>
      </c>
      <c r="F10" s="1">
        <v>43657</v>
      </c>
      <c r="G10" s="7">
        <v>2001.0699460000001</v>
      </c>
      <c r="H10" s="5">
        <f t="shared" si="1"/>
        <v>1953.4726999999984</v>
      </c>
      <c r="I10" s="7">
        <f t="shared" si="2"/>
        <v>47.597246000001633</v>
      </c>
      <c r="J10" s="7">
        <f t="shared" si="3"/>
        <v>2265.4978267846714</v>
      </c>
      <c r="K10" s="8">
        <f t="shared" si="4"/>
        <v>2.3785898186690187E-2</v>
      </c>
      <c r="Q10" s="1">
        <v>43692</v>
      </c>
      <c r="R10" s="2">
        <f t="shared" si="0"/>
        <v>2018.2611999999936</v>
      </c>
    </row>
    <row r="11" spans="1:18" x14ac:dyDescent="0.25">
      <c r="A11" s="1">
        <v>43480</v>
      </c>
      <c r="B11">
        <v>1674.5600589999999</v>
      </c>
      <c r="F11" s="1">
        <v>43658</v>
      </c>
      <c r="G11" s="7">
        <v>2011</v>
      </c>
      <c r="H11" s="5">
        <f t="shared" si="1"/>
        <v>1955.3237999999983</v>
      </c>
      <c r="I11" s="7">
        <f t="shared" si="2"/>
        <v>55.6762000000017</v>
      </c>
      <c r="J11" s="7">
        <f t="shared" si="3"/>
        <v>3099.8392464401891</v>
      </c>
      <c r="K11" s="8">
        <f t="shared" si="4"/>
        <v>2.7685827946296222E-2</v>
      </c>
      <c r="Q11" s="1">
        <v>43693</v>
      </c>
      <c r="R11" s="2">
        <f t="shared" si="0"/>
        <v>2020.1122999999934</v>
      </c>
    </row>
    <row r="12" spans="1:18" x14ac:dyDescent="0.25">
      <c r="A12" s="1">
        <v>43481</v>
      </c>
      <c r="B12">
        <v>1683.780029</v>
      </c>
      <c r="F12" s="1">
        <v>43661</v>
      </c>
      <c r="G12" s="7">
        <v>2020.98999</v>
      </c>
      <c r="H12" s="5">
        <f t="shared" si="1"/>
        <v>1960.8770999999979</v>
      </c>
      <c r="I12" s="7">
        <f t="shared" si="2"/>
        <v>60.112890000002153</v>
      </c>
      <c r="J12" s="7">
        <f t="shared" si="3"/>
        <v>3613.5595441523587</v>
      </c>
      <c r="K12" s="8">
        <f t="shared" si="4"/>
        <v>2.9744278941234218E-2</v>
      </c>
      <c r="Q12" s="1">
        <v>43694</v>
      </c>
      <c r="R12" s="2">
        <f t="shared" si="0"/>
        <v>2021.9633999999933</v>
      </c>
    </row>
    <row r="13" spans="1:18" x14ac:dyDescent="0.25">
      <c r="A13" s="1">
        <v>43482</v>
      </c>
      <c r="B13">
        <v>1693.219971</v>
      </c>
      <c r="F13" s="1">
        <v>43662</v>
      </c>
      <c r="G13" s="7">
        <v>2009.900024</v>
      </c>
      <c r="H13" s="5">
        <f t="shared" si="1"/>
        <v>1962.7281999999977</v>
      </c>
      <c r="I13" s="7">
        <f t="shared" si="2"/>
        <v>47.171824000002289</v>
      </c>
      <c r="J13" s="7">
        <f t="shared" si="3"/>
        <v>2225.180979487192</v>
      </c>
      <c r="K13" s="8">
        <f t="shared" si="4"/>
        <v>2.3469736522577545E-2</v>
      </c>
      <c r="Q13" s="1"/>
      <c r="R13" s="2"/>
    </row>
    <row r="14" spans="1:18" x14ac:dyDescent="0.25">
      <c r="A14" s="1">
        <v>43483</v>
      </c>
      <c r="B14">
        <v>1696.1999510000001</v>
      </c>
      <c r="F14" s="1">
        <v>43663</v>
      </c>
      <c r="G14" s="7">
        <v>1992.030029</v>
      </c>
      <c r="H14" s="5">
        <f t="shared" si="1"/>
        <v>1964.5792999999976</v>
      </c>
      <c r="I14" s="7">
        <f t="shared" si="2"/>
        <v>27.450729000002411</v>
      </c>
      <c r="J14" s="7">
        <f t="shared" si="3"/>
        <v>753.54252263157343</v>
      </c>
      <c r="K14" s="8">
        <f t="shared" si="4"/>
        <v>1.3780278710849901E-2</v>
      </c>
      <c r="Q14" s="1">
        <v>43696</v>
      </c>
      <c r="R14" s="2">
        <f t="shared" si="0"/>
        <v>2025.665599999993</v>
      </c>
    </row>
    <row r="15" spans="1:18" x14ac:dyDescent="0.25">
      <c r="A15" s="1">
        <v>43487</v>
      </c>
      <c r="B15">
        <v>1632.170044</v>
      </c>
      <c r="F15" s="1">
        <v>43664</v>
      </c>
      <c r="G15" s="7">
        <v>1977.900024</v>
      </c>
      <c r="H15" s="5">
        <f t="shared" si="1"/>
        <v>1966.4303999999975</v>
      </c>
      <c r="I15" s="7">
        <f t="shared" si="2"/>
        <v>11.469624000002568</v>
      </c>
      <c r="J15" s="7">
        <f t="shared" si="3"/>
        <v>131.55227470143492</v>
      </c>
      <c r="K15" s="8">
        <f t="shared" si="4"/>
        <v>5.7988896611705426E-3</v>
      </c>
      <c r="Q15" s="1">
        <v>43699</v>
      </c>
      <c r="R15" s="2">
        <f t="shared" si="0"/>
        <v>2031.2188999999926</v>
      </c>
    </row>
    <row r="16" spans="1:18" x14ac:dyDescent="0.25">
      <c r="A16" s="1">
        <v>43488</v>
      </c>
      <c r="B16">
        <v>1640.0200199999999</v>
      </c>
      <c r="F16" s="1">
        <v>43665</v>
      </c>
      <c r="G16" s="7">
        <v>1964.5200199999999</v>
      </c>
      <c r="H16" s="5">
        <f t="shared" si="1"/>
        <v>1968.2814999999973</v>
      </c>
      <c r="I16" s="7">
        <f t="shared" si="2"/>
        <v>3.7614799999973911</v>
      </c>
      <c r="J16" s="7">
        <f t="shared" si="3"/>
        <v>14.148731790380374</v>
      </c>
      <c r="K16" s="8">
        <f t="shared" si="4"/>
        <v>1.9147068809191323E-3</v>
      </c>
      <c r="Q16" s="1">
        <v>43700</v>
      </c>
      <c r="R16" s="2">
        <f t="shared" si="0"/>
        <v>2033.0699999999924</v>
      </c>
    </row>
    <row r="17" spans="1:18" x14ac:dyDescent="0.25">
      <c r="A17" s="1">
        <v>43489</v>
      </c>
      <c r="B17">
        <v>1654.9300539999999</v>
      </c>
      <c r="F17" s="1">
        <v>43668</v>
      </c>
      <c r="G17" s="7">
        <v>1985.630005</v>
      </c>
      <c r="H17" s="5">
        <f t="shared" si="1"/>
        <v>1973.8347999999969</v>
      </c>
      <c r="I17" s="7">
        <f t="shared" si="2"/>
        <v>11.795205000003079</v>
      </c>
      <c r="J17" s="7">
        <f t="shared" si="3"/>
        <v>139.12686099209765</v>
      </c>
      <c r="K17" s="8">
        <f t="shared" si="4"/>
        <v>5.9402834215345575E-3</v>
      </c>
      <c r="Q17" s="1">
        <v>43701</v>
      </c>
      <c r="R17" s="2">
        <f t="shared" si="0"/>
        <v>2034.9210999999923</v>
      </c>
    </row>
    <row r="18" spans="1:18" x14ac:dyDescent="0.25">
      <c r="A18" s="1">
        <v>43490</v>
      </c>
      <c r="B18">
        <v>1670.5699460000001</v>
      </c>
      <c r="F18" s="1">
        <v>43669</v>
      </c>
      <c r="G18" s="7">
        <v>1994.48999</v>
      </c>
      <c r="H18" s="5">
        <f t="shared" si="1"/>
        <v>1975.6858999999968</v>
      </c>
      <c r="I18" s="7">
        <f t="shared" si="2"/>
        <v>18.804090000003271</v>
      </c>
      <c r="J18" s="7">
        <f t="shared" si="3"/>
        <v>353.59380072822302</v>
      </c>
      <c r="K18" s="8">
        <f t="shared" si="4"/>
        <v>9.4280192401483397E-3</v>
      </c>
      <c r="Q18" s="1"/>
      <c r="R18" s="2"/>
    </row>
    <row r="19" spans="1:18" x14ac:dyDescent="0.25">
      <c r="A19" s="1">
        <v>43493</v>
      </c>
      <c r="B19">
        <v>1637.8900149999999</v>
      </c>
      <c r="F19" s="1">
        <v>43670</v>
      </c>
      <c r="G19" s="7">
        <v>2000.8100589999999</v>
      </c>
      <c r="H19" s="5">
        <f t="shared" si="1"/>
        <v>1977.5369999999966</v>
      </c>
      <c r="I19" s="7">
        <f t="shared" si="2"/>
        <v>23.273059000003286</v>
      </c>
      <c r="J19" s="7">
        <f t="shared" si="3"/>
        <v>541.63527521763399</v>
      </c>
      <c r="K19" s="8">
        <f t="shared" si="4"/>
        <v>1.1631818270463466E-2</v>
      </c>
      <c r="Q19" s="1">
        <v>43703</v>
      </c>
      <c r="R19" s="2">
        <f t="shared" si="0"/>
        <v>2038.623299999992</v>
      </c>
    </row>
    <row r="20" spans="1:18" x14ac:dyDescent="0.25">
      <c r="A20" s="1">
        <v>43494</v>
      </c>
      <c r="B20">
        <v>1593.880005</v>
      </c>
      <c r="F20" s="1">
        <v>43671</v>
      </c>
      <c r="G20" s="7">
        <v>1973.8199460000001</v>
      </c>
      <c r="H20" s="5">
        <f t="shared" si="1"/>
        <v>1979.3880999999965</v>
      </c>
      <c r="I20" s="7">
        <f t="shared" si="2"/>
        <v>5.5681539999964116</v>
      </c>
      <c r="J20" s="7">
        <f t="shared" si="3"/>
        <v>31.004338967676038</v>
      </c>
      <c r="K20" s="8">
        <f t="shared" si="4"/>
        <v>2.8210040187710271E-3</v>
      </c>
      <c r="Q20" s="1">
        <v>43704</v>
      </c>
      <c r="R20" s="2">
        <f t="shared" si="0"/>
        <v>2040.4743999999919</v>
      </c>
    </row>
    <row r="21" spans="1:18" x14ac:dyDescent="0.25">
      <c r="A21" s="1">
        <v>43495</v>
      </c>
      <c r="B21">
        <v>1670.4300539999999</v>
      </c>
      <c r="I21" s="9">
        <f>AVERAGE(I3:I20)</f>
        <v>24.308531333334486</v>
      </c>
      <c r="J21" s="11">
        <f>AVERAGE(J3:J20)</f>
        <v>1065.0267093989507</v>
      </c>
      <c r="K21" s="13">
        <f>AVERAGE(K3:K20)</f>
        <v>1.2146376219295095E-2</v>
      </c>
      <c r="Q21" s="1">
        <v>43705</v>
      </c>
      <c r="R21" s="2">
        <f t="shared" si="0"/>
        <v>2042.3254999999917</v>
      </c>
    </row>
    <row r="22" spans="1:18" x14ac:dyDescent="0.25">
      <c r="A22" s="1">
        <v>43496</v>
      </c>
      <c r="B22">
        <v>1718.7299800000001</v>
      </c>
      <c r="I22" s="10" t="s">
        <v>10</v>
      </c>
      <c r="J22" s="12" t="s">
        <v>11</v>
      </c>
      <c r="K22" s="14" t="s">
        <v>12</v>
      </c>
      <c r="Q22" s="1">
        <v>43706</v>
      </c>
      <c r="R22" s="2">
        <f t="shared" si="0"/>
        <v>2044.1765999999916</v>
      </c>
    </row>
    <row r="23" spans="1:18" x14ac:dyDescent="0.25">
      <c r="A23" s="1">
        <v>43497</v>
      </c>
      <c r="B23">
        <v>1626.2299800000001</v>
      </c>
      <c r="H23" t="s">
        <v>13</v>
      </c>
      <c r="I23">
        <v>0.69379999999999997</v>
      </c>
      <c r="Q23" s="1">
        <v>43707</v>
      </c>
      <c r="R23" s="2">
        <f t="shared" si="0"/>
        <v>2046.0276999999915</v>
      </c>
    </row>
    <row r="24" spans="1:18" x14ac:dyDescent="0.25">
      <c r="A24" s="1">
        <v>43500</v>
      </c>
      <c r="B24">
        <v>1633.3100589999999</v>
      </c>
      <c r="H24" t="s">
        <v>14</v>
      </c>
      <c r="I24">
        <f>-SQRT(I23)</f>
        <v>-0.83294657691835194</v>
      </c>
    </row>
    <row r="25" spans="1:18" x14ac:dyDescent="0.25">
      <c r="A25" s="1">
        <v>43501</v>
      </c>
      <c r="B25">
        <v>1658.8100589999999</v>
      </c>
    </row>
    <row r="26" spans="1:18" x14ac:dyDescent="0.25">
      <c r="A26" s="1">
        <v>43502</v>
      </c>
      <c r="B26">
        <v>1640.26001</v>
      </c>
    </row>
    <row r="27" spans="1:18" x14ac:dyDescent="0.25">
      <c r="A27" s="1">
        <v>43503</v>
      </c>
      <c r="B27">
        <v>1614.369995</v>
      </c>
    </row>
    <row r="28" spans="1:18" x14ac:dyDescent="0.25">
      <c r="A28" s="1">
        <v>43504</v>
      </c>
      <c r="B28">
        <v>1588.219971</v>
      </c>
    </row>
    <row r="29" spans="1:18" x14ac:dyDescent="0.25">
      <c r="A29" s="1">
        <v>43507</v>
      </c>
      <c r="B29">
        <v>1591</v>
      </c>
    </row>
    <row r="30" spans="1:18" x14ac:dyDescent="0.25">
      <c r="A30" s="1">
        <v>43508</v>
      </c>
      <c r="B30">
        <v>1638.01001</v>
      </c>
    </row>
    <row r="31" spans="1:18" x14ac:dyDescent="0.25">
      <c r="A31" s="1">
        <v>43509</v>
      </c>
      <c r="B31">
        <v>1640</v>
      </c>
    </row>
    <row r="32" spans="1:18" x14ac:dyDescent="0.25">
      <c r="A32" s="1">
        <v>43510</v>
      </c>
      <c r="B32">
        <v>1622.650024</v>
      </c>
    </row>
    <row r="33" spans="1:11" x14ac:dyDescent="0.25">
      <c r="A33" s="1">
        <v>43511</v>
      </c>
      <c r="B33">
        <v>1607.9499510000001</v>
      </c>
    </row>
    <row r="34" spans="1:11" x14ac:dyDescent="0.25">
      <c r="A34" s="1">
        <v>43515</v>
      </c>
      <c r="B34">
        <v>1627.579956</v>
      </c>
    </row>
    <row r="35" spans="1:11" x14ac:dyDescent="0.25">
      <c r="A35" s="1">
        <v>43516</v>
      </c>
      <c r="B35">
        <v>1622.099976</v>
      </c>
    </row>
    <row r="36" spans="1:11" x14ac:dyDescent="0.25">
      <c r="A36" s="1">
        <v>43517</v>
      </c>
      <c r="B36">
        <v>1619.4399410000001</v>
      </c>
    </row>
    <row r="37" spans="1:11" x14ac:dyDescent="0.25">
      <c r="A37" s="1">
        <v>43518</v>
      </c>
      <c r="B37">
        <v>1631.5600589999999</v>
      </c>
    </row>
    <row r="38" spans="1:11" x14ac:dyDescent="0.25">
      <c r="A38" s="1">
        <v>43521</v>
      </c>
      <c r="B38">
        <v>1633</v>
      </c>
    </row>
    <row r="39" spans="1:11" x14ac:dyDescent="0.25">
      <c r="A39" s="1">
        <v>43522</v>
      </c>
      <c r="B39">
        <v>1636.400024</v>
      </c>
    </row>
    <row r="40" spans="1:11" x14ac:dyDescent="0.25">
      <c r="A40" s="1">
        <v>43523</v>
      </c>
      <c r="B40">
        <v>1641.089966</v>
      </c>
    </row>
    <row r="41" spans="1:11" x14ac:dyDescent="0.25">
      <c r="A41" s="1">
        <v>43524</v>
      </c>
      <c r="B41">
        <v>1639.829956</v>
      </c>
    </row>
    <row r="42" spans="1:11" x14ac:dyDescent="0.25">
      <c r="A42" s="1">
        <v>43525</v>
      </c>
      <c r="B42">
        <v>1671.7299800000001</v>
      </c>
    </row>
    <row r="43" spans="1:11" x14ac:dyDescent="0.25">
      <c r="A43" s="1">
        <v>43528</v>
      </c>
      <c r="B43">
        <v>1696.170044</v>
      </c>
    </row>
    <row r="44" spans="1:11" x14ac:dyDescent="0.25">
      <c r="A44" s="1">
        <v>43529</v>
      </c>
      <c r="B44">
        <v>1692.4300539999999</v>
      </c>
    </row>
    <row r="45" spans="1:11" x14ac:dyDescent="0.25">
      <c r="A45" s="1">
        <v>43530</v>
      </c>
      <c r="B45">
        <v>1668.9499510000001</v>
      </c>
      <c r="F45" s="6" t="s">
        <v>4</v>
      </c>
      <c r="G45" s="6" t="s">
        <v>5</v>
      </c>
      <c r="H45" s="6" t="s">
        <v>6</v>
      </c>
      <c r="I45" s="6" t="s">
        <v>7</v>
      </c>
      <c r="J45" s="6" t="s">
        <v>8</v>
      </c>
      <c r="K45" s="6" t="s">
        <v>9</v>
      </c>
    </row>
    <row r="46" spans="1:11" x14ac:dyDescent="0.25">
      <c r="A46" s="1">
        <v>43531</v>
      </c>
      <c r="B46">
        <v>1625.9499510000001</v>
      </c>
      <c r="F46" s="1">
        <v>43647</v>
      </c>
      <c r="G46">
        <v>1922.1899410000001</v>
      </c>
      <c r="H46" s="5">
        <f t="shared" ref="H46:H63" si="5">7.2081*F46-312649</f>
        <v>1962.9406999999774</v>
      </c>
      <c r="I46" s="7">
        <f t="shared" ref="I46:I63" si="6">ABS(H46-G46)</f>
        <v>40.750758999977279</v>
      </c>
      <c r="J46" s="7">
        <f>I46^2</f>
        <v>1660.6243590742292</v>
      </c>
      <c r="K46" s="8">
        <f t="shared" ref="K46:K63" si="7">I46/G46</f>
        <v>2.1200172850127968E-2</v>
      </c>
    </row>
    <row r="47" spans="1:11" x14ac:dyDescent="0.25">
      <c r="A47" s="1">
        <v>43532</v>
      </c>
      <c r="B47">
        <v>1620.8000489999999</v>
      </c>
      <c r="F47" s="1">
        <v>43648</v>
      </c>
      <c r="G47">
        <v>1934.3100589999999</v>
      </c>
      <c r="H47" s="5">
        <f t="shared" si="5"/>
        <v>1970.1488000000245</v>
      </c>
      <c r="I47" s="7">
        <f t="shared" si="6"/>
        <v>35.838741000024584</v>
      </c>
      <c r="J47" s="7">
        <f t="shared" ref="J47:J63" si="8">I47^2</f>
        <v>1284.4153564668431</v>
      </c>
      <c r="K47" s="8">
        <f t="shared" si="7"/>
        <v>1.8527919468377528E-2</v>
      </c>
    </row>
    <row r="48" spans="1:11" x14ac:dyDescent="0.25">
      <c r="A48" s="1">
        <v>43535</v>
      </c>
      <c r="B48">
        <v>1670.619995</v>
      </c>
      <c r="F48" s="1">
        <v>43649</v>
      </c>
      <c r="G48">
        <v>1939</v>
      </c>
      <c r="H48" s="5">
        <f t="shared" si="5"/>
        <v>1977.3569000000134</v>
      </c>
      <c r="I48" s="7">
        <f t="shared" si="6"/>
        <v>38.356900000013411</v>
      </c>
      <c r="J48" s="7">
        <f t="shared" si="8"/>
        <v>1471.2517776110287</v>
      </c>
      <c r="K48" s="8">
        <f t="shared" si="7"/>
        <v>1.9781794739563388E-2</v>
      </c>
    </row>
    <row r="49" spans="1:11" x14ac:dyDescent="0.25">
      <c r="A49" s="1">
        <v>43536</v>
      </c>
      <c r="B49">
        <v>1673.099976</v>
      </c>
      <c r="F49" s="1">
        <v>43651</v>
      </c>
      <c r="G49">
        <v>1942.910034</v>
      </c>
      <c r="H49" s="5">
        <f t="shared" si="5"/>
        <v>1991.7730999999912</v>
      </c>
      <c r="I49" s="7">
        <f t="shared" si="6"/>
        <v>48.86306599999125</v>
      </c>
      <c r="J49" s="7">
        <f t="shared" si="8"/>
        <v>2387.5992189195008</v>
      </c>
      <c r="K49" s="8">
        <f t="shared" si="7"/>
        <v>2.5149422847641358E-2</v>
      </c>
    </row>
    <row r="50" spans="1:11" x14ac:dyDescent="0.25">
      <c r="A50" s="1">
        <v>43537</v>
      </c>
      <c r="B50">
        <v>1690.8100589999999</v>
      </c>
      <c r="F50" s="1">
        <v>43654</v>
      </c>
      <c r="G50">
        <v>1952.3199460000001</v>
      </c>
      <c r="H50" s="5">
        <f t="shared" si="5"/>
        <v>2013.3974000000162</v>
      </c>
      <c r="I50" s="7">
        <f t="shared" si="6"/>
        <v>61.077454000016132</v>
      </c>
      <c r="J50" s="7">
        <f t="shared" si="8"/>
        <v>3730.4553871240864</v>
      </c>
      <c r="K50" s="8">
        <f t="shared" si="7"/>
        <v>3.1284551553731929E-2</v>
      </c>
    </row>
    <row r="51" spans="1:11" x14ac:dyDescent="0.25">
      <c r="A51" s="1">
        <v>43538</v>
      </c>
      <c r="B51">
        <v>1686.219971</v>
      </c>
      <c r="F51" s="1">
        <v>43655</v>
      </c>
      <c r="G51">
        <v>1988.3000489999999</v>
      </c>
      <c r="H51" s="5">
        <f t="shared" si="5"/>
        <v>2020.6055000000051</v>
      </c>
      <c r="I51" s="7">
        <f t="shared" si="6"/>
        <v>32.305451000005178</v>
      </c>
      <c r="J51" s="7">
        <f t="shared" si="8"/>
        <v>1043.6421643137355</v>
      </c>
      <c r="K51" s="8">
        <f t="shared" si="7"/>
        <v>1.6247774583244091E-2</v>
      </c>
    </row>
    <row r="52" spans="1:11" x14ac:dyDescent="0.25">
      <c r="A52" s="1">
        <v>43539</v>
      </c>
      <c r="B52">
        <v>1712.3599850000001</v>
      </c>
      <c r="F52" s="1">
        <v>43656</v>
      </c>
      <c r="G52">
        <v>2017.410034</v>
      </c>
      <c r="H52" s="5">
        <f t="shared" si="5"/>
        <v>2027.813599999994</v>
      </c>
      <c r="I52" s="7">
        <f t="shared" si="6"/>
        <v>10.403565999994044</v>
      </c>
      <c r="J52" s="7">
        <f t="shared" si="8"/>
        <v>108.23418551623206</v>
      </c>
      <c r="K52" s="8">
        <f t="shared" si="7"/>
        <v>5.1568921660246105E-3</v>
      </c>
    </row>
    <row r="53" spans="1:11" x14ac:dyDescent="0.25">
      <c r="A53" s="1">
        <v>43542</v>
      </c>
      <c r="B53">
        <v>1742.150024</v>
      </c>
      <c r="F53" s="1">
        <v>43657</v>
      </c>
      <c r="G53">
        <v>2001.0699460000001</v>
      </c>
      <c r="H53" s="5">
        <f t="shared" si="5"/>
        <v>2035.021699999983</v>
      </c>
      <c r="I53" s="7">
        <f t="shared" si="6"/>
        <v>33.951753999982884</v>
      </c>
      <c r="J53" s="7">
        <f t="shared" si="8"/>
        <v>1152.7215996753537</v>
      </c>
      <c r="K53" s="8">
        <f t="shared" si="7"/>
        <v>1.696680021997736E-2</v>
      </c>
    </row>
    <row r="54" spans="1:11" x14ac:dyDescent="0.25">
      <c r="A54" s="1">
        <v>43543</v>
      </c>
      <c r="B54">
        <v>1761.849976</v>
      </c>
      <c r="F54" s="1">
        <v>43658</v>
      </c>
      <c r="G54">
        <v>2011</v>
      </c>
      <c r="H54" s="5">
        <f t="shared" si="5"/>
        <v>2042.2297999999719</v>
      </c>
      <c r="I54" s="7">
        <f t="shared" si="6"/>
        <v>31.229799999971874</v>
      </c>
      <c r="J54" s="7">
        <f t="shared" si="8"/>
        <v>975.30040803824329</v>
      </c>
      <c r="K54" s="8">
        <f t="shared" si="7"/>
        <v>1.5529487816992479E-2</v>
      </c>
    </row>
    <row r="55" spans="1:11" x14ac:dyDescent="0.25">
      <c r="A55" s="1">
        <v>43544</v>
      </c>
      <c r="B55">
        <v>1797.2700199999999</v>
      </c>
      <c r="F55" s="1">
        <v>43661</v>
      </c>
      <c r="G55">
        <v>2020.98999</v>
      </c>
      <c r="H55" s="5">
        <f t="shared" si="5"/>
        <v>2063.8540999999968</v>
      </c>
      <c r="I55" s="7">
        <f t="shared" si="6"/>
        <v>42.864109999996799</v>
      </c>
      <c r="J55" s="7">
        <f t="shared" si="8"/>
        <v>1837.3319260918256</v>
      </c>
      <c r="K55" s="8">
        <f t="shared" si="7"/>
        <v>2.1209461804408442E-2</v>
      </c>
    </row>
    <row r="56" spans="1:11" x14ac:dyDescent="0.25">
      <c r="A56" s="1">
        <v>43545</v>
      </c>
      <c r="B56">
        <v>1819.26001</v>
      </c>
      <c r="F56" s="1">
        <v>43662</v>
      </c>
      <c r="G56">
        <v>2009.900024</v>
      </c>
      <c r="H56" s="5">
        <f t="shared" si="5"/>
        <v>2071.0621999999858</v>
      </c>
      <c r="I56" s="7">
        <f t="shared" si="6"/>
        <v>61.16217599998572</v>
      </c>
      <c r="J56" s="7">
        <f t="shared" si="8"/>
        <v>3740.8117730532294</v>
      </c>
      <c r="K56" s="8">
        <f t="shared" si="7"/>
        <v>3.0430456873304521E-2</v>
      </c>
    </row>
    <row r="57" spans="1:11" x14ac:dyDescent="0.25">
      <c r="A57" s="1">
        <v>43546</v>
      </c>
      <c r="B57">
        <v>1764.7700199999999</v>
      </c>
      <c r="F57" s="1">
        <v>43663</v>
      </c>
      <c r="G57">
        <v>1992.030029</v>
      </c>
      <c r="H57" s="5">
        <f t="shared" si="5"/>
        <v>2078.2702999999747</v>
      </c>
      <c r="I57" s="7">
        <f t="shared" si="6"/>
        <v>86.240270999974655</v>
      </c>
      <c r="J57" s="7">
        <f t="shared" si="8"/>
        <v>7437.3843421490692</v>
      </c>
      <c r="K57" s="8">
        <f t="shared" si="7"/>
        <v>4.329265610682953E-2</v>
      </c>
    </row>
    <row r="58" spans="1:11" x14ac:dyDescent="0.25">
      <c r="A58" s="1">
        <v>43549</v>
      </c>
      <c r="B58">
        <v>1774.26001</v>
      </c>
      <c r="F58" s="1">
        <v>43664</v>
      </c>
      <c r="G58">
        <v>1977.900024</v>
      </c>
      <c r="H58" s="5">
        <f t="shared" si="5"/>
        <v>2085.4784000000218</v>
      </c>
      <c r="I58" s="7">
        <f t="shared" si="6"/>
        <v>107.57837600002176</v>
      </c>
      <c r="J58" s="7">
        <f t="shared" si="8"/>
        <v>11573.106982802059</v>
      </c>
      <c r="K58" s="8">
        <f t="shared" si="7"/>
        <v>5.4390199046795581E-2</v>
      </c>
    </row>
    <row r="59" spans="1:11" x14ac:dyDescent="0.25">
      <c r="A59" s="1">
        <v>43550</v>
      </c>
      <c r="B59">
        <v>1783.76001</v>
      </c>
      <c r="F59" s="1">
        <v>43665</v>
      </c>
      <c r="G59">
        <v>1964.5200199999999</v>
      </c>
      <c r="H59" s="5">
        <f t="shared" si="5"/>
        <v>2092.6865000000107</v>
      </c>
      <c r="I59" s="7">
        <f t="shared" si="6"/>
        <v>128.16648000001078</v>
      </c>
      <c r="J59" s="7">
        <f t="shared" si="8"/>
        <v>16426.646595593164</v>
      </c>
      <c r="K59" s="8">
        <f t="shared" si="7"/>
        <v>6.5240607728706573E-2</v>
      </c>
    </row>
    <row r="60" spans="1:11" x14ac:dyDescent="0.25">
      <c r="A60" s="1">
        <v>43551</v>
      </c>
      <c r="B60">
        <v>1765.6999510000001</v>
      </c>
      <c r="F60" s="1">
        <v>43668</v>
      </c>
      <c r="G60">
        <v>1985.630005</v>
      </c>
      <c r="H60" s="5">
        <f t="shared" si="5"/>
        <v>2114.3107999999775</v>
      </c>
      <c r="I60" s="7">
        <f t="shared" si="6"/>
        <v>128.68079499997748</v>
      </c>
      <c r="J60" s="7">
        <f t="shared" si="8"/>
        <v>16558.747001826228</v>
      </c>
      <c r="K60" s="8">
        <f t="shared" si="7"/>
        <v>6.4806028653851586E-2</v>
      </c>
    </row>
    <row r="61" spans="1:11" x14ac:dyDescent="0.25">
      <c r="A61" s="1">
        <v>43552</v>
      </c>
      <c r="B61">
        <v>1773.420044</v>
      </c>
      <c r="F61" s="1">
        <v>43669</v>
      </c>
      <c r="G61">
        <v>1994.48999</v>
      </c>
      <c r="H61" s="5">
        <f t="shared" si="5"/>
        <v>2121.5189000000246</v>
      </c>
      <c r="I61" s="7">
        <f t="shared" si="6"/>
        <v>127.02891000002455</v>
      </c>
      <c r="J61" s="7">
        <f t="shared" si="8"/>
        <v>16136.343975794338</v>
      </c>
      <c r="K61" s="8">
        <f t="shared" si="7"/>
        <v>6.3689921050957263E-2</v>
      </c>
    </row>
    <row r="62" spans="1:11" x14ac:dyDescent="0.25">
      <c r="A62" s="1">
        <v>43553</v>
      </c>
      <c r="B62">
        <v>1780.75</v>
      </c>
      <c r="F62" s="1">
        <v>43670</v>
      </c>
      <c r="G62">
        <v>2000.8100589999999</v>
      </c>
      <c r="H62" s="5">
        <f t="shared" si="5"/>
        <v>2128.7270000000135</v>
      </c>
      <c r="I62" s="7">
        <f t="shared" si="6"/>
        <v>127.91694100001359</v>
      </c>
      <c r="J62" s="7">
        <f t="shared" si="8"/>
        <v>16362.743794800959</v>
      </c>
      <c r="K62" s="8">
        <f t="shared" si="7"/>
        <v>6.3932575920747914E-2</v>
      </c>
    </row>
    <row r="63" spans="1:11" x14ac:dyDescent="0.25">
      <c r="A63" s="1">
        <v>43556</v>
      </c>
      <c r="B63">
        <v>1814.1899410000001</v>
      </c>
      <c r="F63" s="1">
        <v>43671</v>
      </c>
      <c r="G63">
        <v>1973.8199460000001</v>
      </c>
      <c r="H63" s="5">
        <f t="shared" si="5"/>
        <v>2135.9351000000024</v>
      </c>
      <c r="I63" s="7">
        <f t="shared" si="6"/>
        <v>162.11515400000235</v>
      </c>
      <c r="J63" s="7">
        <f t="shared" si="8"/>
        <v>26281.323156444476</v>
      </c>
      <c r="K63" s="8">
        <f t="shared" si="7"/>
        <v>8.2132696210985776E-2</v>
      </c>
    </row>
    <row r="64" spans="1:11" x14ac:dyDescent="0.25">
      <c r="A64" s="1">
        <v>43557</v>
      </c>
      <c r="B64">
        <v>1813.9799800000001</v>
      </c>
      <c r="I64" s="9">
        <f>AVERAGE(I46:I63)</f>
        <v>72.473927999999134</v>
      </c>
      <c r="J64" s="11">
        <f>AVERAGE(J46:J63)</f>
        <v>7231.5935558496994</v>
      </c>
      <c r="K64" s="13">
        <f>AVERAGE(K46:K63)</f>
        <v>3.6609412202348215E-2</v>
      </c>
    </row>
    <row r="65" spans="1:11" x14ac:dyDescent="0.25">
      <c r="A65" s="1">
        <v>43558</v>
      </c>
      <c r="B65">
        <v>1820.6999510000001</v>
      </c>
      <c r="I65" s="10" t="s">
        <v>10</v>
      </c>
      <c r="J65" s="12" t="s">
        <v>11</v>
      </c>
      <c r="K65" s="14" t="s">
        <v>12</v>
      </c>
    </row>
    <row r="66" spans="1:11" x14ac:dyDescent="0.25">
      <c r="A66" s="1">
        <v>43559</v>
      </c>
      <c r="B66">
        <v>1818.8599850000001</v>
      </c>
      <c r="H66" t="s">
        <v>13</v>
      </c>
      <c r="I66">
        <v>0.71630000000000005</v>
      </c>
    </row>
    <row r="67" spans="1:11" x14ac:dyDescent="0.25">
      <c r="A67" s="1">
        <v>43560</v>
      </c>
      <c r="B67">
        <v>1837.280029</v>
      </c>
      <c r="H67" t="s">
        <v>14</v>
      </c>
      <c r="I67">
        <f>-SQRT(I66)</f>
        <v>-0.84634508328459024</v>
      </c>
    </row>
    <row r="68" spans="1:11" x14ac:dyDescent="0.25">
      <c r="A68" s="1">
        <v>43563</v>
      </c>
      <c r="B68">
        <v>1849.8599850000001</v>
      </c>
      <c r="F68" s="34" t="s">
        <v>15</v>
      </c>
      <c r="G68" s="34"/>
      <c r="H68" s="34"/>
      <c r="I68" s="34"/>
      <c r="J68" s="34"/>
      <c r="K68" s="34"/>
    </row>
    <row r="69" spans="1:11" x14ac:dyDescent="0.25">
      <c r="A69" s="1">
        <v>43564</v>
      </c>
      <c r="B69">
        <v>1835.839966</v>
      </c>
      <c r="F69" s="34"/>
      <c r="G69" s="34"/>
      <c r="H69" s="34"/>
      <c r="I69" s="34"/>
      <c r="J69" s="34"/>
      <c r="K69" s="34"/>
    </row>
    <row r="70" spans="1:11" x14ac:dyDescent="0.25">
      <c r="A70" s="1">
        <v>43565</v>
      </c>
      <c r="B70">
        <v>1847.329956</v>
      </c>
    </row>
    <row r="71" spans="1:11" x14ac:dyDescent="0.25">
      <c r="A71" s="1">
        <v>43566</v>
      </c>
      <c r="B71">
        <v>1844.0699460000001</v>
      </c>
      <c r="F71" s="6" t="s">
        <v>4</v>
      </c>
      <c r="G71" s="6" t="s">
        <v>5</v>
      </c>
      <c r="H71" s="6" t="s">
        <v>6</v>
      </c>
      <c r="I71" s="6" t="s">
        <v>7</v>
      </c>
      <c r="J71" s="6" t="s">
        <v>8</v>
      </c>
      <c r="K71" s="6" t="s">
        <v>9</v>
      </c>
    </row>
    <row r="72" spans="1:11" x14ac:dyDescent="0.25">
      <c r="A72" s="1"/>
      <c r="F72" s="1">
        <v>43642</v>
      </c>
      <c r="G72" s="7">
        <v>1897.829956</v>
      </c>
      <c r="H72" s="6"/>
      <c r="I72" s="6"/>
      <c r="J72" s="6"/>
      <c r="K72" s="6"/>
    </row>
    <row r="73" spans="1:11" x14ac:dyDescent="0.25">
      <c r="A73" s="1"/>
      <c r="F73" s="1">
        <v>43643</v>
      </c>
      <c r="G73" s="7">
        <v>1904.280029</v>
      </c>
      <c r="H73" s="6"/>
      <c r="I73" s="6"/>
      <c r="J73" s="6"/>
      <c r="K73" s="6"/>
    </row>
    <row r="74" spans="1:11" x14ac:dyDescent="0.25">
      <c r="A74" s="1"/>
      <c r="F74" s="1">
        <v>43644</v>
      </c>
      <c r="G74" s="7">
        <v>1893.630005</v>
      </c>
      <c r="I74" s="6"/>
      <c r="J74" s="6"/>
      <c r="K74" s="6"/>
    </row>
    <row r="75" spans="1:11" x14ac:dyDescent="0.25">
      <c r="A75" s="1">
        <v>43567</v>
      </c>
      <c r="B75">
        <v>1843.0600589999999</v>
      </c>
      <c r="F75" s="1">
        <v>43647</v>
      </c>
      <c r="G75" s="7">
        <v>1922.1899410000001</v>
      </c>
      <c r="H75" s="5">
        <f>AVERAGE(G72:G74)</f>
        <v>1898.5799966666666</v>
      </c>
      <c r="I75" s="7">
        <f>ABS(H75-G75)</f>
        <v>23.609944333333488</v>
      </c>
      <c r="J75" s="7">
        <f>I75^2</f>
        <v>557.42947142310607</v>
      </c>
      <c r="K75" s="8">
        <f>I75/G75</f>
        <v>1.2282836274260519E-2</v>
      </c>
    </row>
    <row r="76" spans="1:11" x14ac:dyDescent="0.25">
      <c r="A76" s="1">
        <v>43570</v>
      </c>
      <c r="B76">
        <v>1844.869995</v>
      </c>
      <c r="F76" s="1">
        <v>43648</v>
      </c>
      <c r="G76" s="7">
        <v>1934.3100589999999</v>
      </c>
      <c r="H76" s="5">
        <f>AVERAGE(G73:G75)</f>
        <v>1906.6999916666666</v>
      </c>
      <c r="I76" s="7">
        <f t="shared" ref="I76:I92" si="9">ABS(H76-G76)</f>
        <v>27.610067333333291</v>
      </c>
      <c r="J76" s="7">
        <f t="shared" ref="J76:J92" si="10">I76^2</f>
        <v>762.31581815119807</v>
      </c>
      <c r="K76" s="8">
        <f t="shared" ref="K76:K92" si="11">I76/G76</f>
        <v>1.4273858115387741E-2</v>
      </c>
    </row>
    <row r="77" spans="1:11" x14ac:dyDescent="0.25">
      <c r="A77" s="1">
        <v>43571</v>
      </c>
      <c r="B77">
        <v>1863.040039</v>
      </c>
      <c r="F77" s="1">
        <v>43649</v>
      </c>
      <c r="G77" s="7">
        <v>1939</v>
      </c>
      <c r="H77" s="5">
        <f>AVERAGE(G74:G76)</f>
        <v>1916.7100016666666</v>
      </c>
      <c r="I77" s="7">
        <f t="shared" si="9"/>
        <v>22.289998333333415</v>
      </c>
      <c r="J77" s="7">
        <f t="shared" si="10"/>
        <v>496.8440257000064</v>
      </c>
      <c r="K77" s="8">
        <f t="shared" si="11"/>
        <v>1.1495615437510787E-2</v>
      </c>
    </row>
    <row r="78" spans="1:11" x14ac:dyDescent="0.25">
      <c r="A78" s="1">
        <v>43572</v>
      </c>
      <c r="B78">
        <v>1864.8199460000001</v>
      </c>
      <c r="F78" s="1">
        <v>43651</v>
      </c>
      <c r="G78" s="7">
        <v>1942.910034</v>
      </c>
      <c r="H78" s="5">
        <f t="shared" ref="H78:H92" si="12">AVERAGE(G75:G77)</f>
        <v>1931.8333333333333</v>
      </c>
      <c r="I78" s="7">
        <f t="shared" si="9"/>
        <v>11.076700666666738</v>
      </c>
      <c r="J78" s="7">
        <f t="shared" si="10"/>
        <v>122.69329765893536</v>
      </c>
      <c r="K78" s="8">
        <f t="shared" si="11"/>
        <v>5.7010877873034538E-3</v>
      </c>
    </row>
    <row r="79" spans="1:11" x14ac:dyDescent="0.25">
      <c r="A79" s="1">
        <v>43573</v>
      </c>
      <c r="B79">
        <v>1861.6899410000001</v>
      </c>
      <c r="F79" s="1">
        <v>43654</v>
      </c>
      <c r="G79" s="7">
        <v>1952.3199460000001</v>
      </c>
      <c r="H79" s="5">
        <f t="shared" si="12"/>
        <v>1938.740031</v>
      </c>
      <c r="I79" s="7">
        <f t="shared" si="9"/>
        <v>13.579915000000028</v>
      </c>
      <c r="J79" s="7">
        <f t="shared" si="10"/>
        <v>184.41409140722575</v>
      </c>
      <c r="K79" s="8">
        <f t="shared" si="11"/>
        <v>6.9557835680689331E-3</v>
      </c>
    </row>
    <row r="80" spans="1:11" x14ac:dyDescent="0.25">
      <c r="A80" s="1">
        <v>43577</v>
      </c>
      <c r="B80">
        <v>1887.3100589999999</v>
      </c>
      <c r="F80" s="1">
        <v>43655</v>
      </c>
      <c r="G80" s="7">
        <v>1988.3000489999999</v>
      </c>
      <c r="H80" s="5">
        <f t="shared" si="12"/>
        <v>1944.7433266666667</v>
      </c>
      <c r="I80" s="7">
        <f t="shared" si="9"/>
        <v>43.556722333333255</v>
      </c>
      <c r="J80" s="7">
        <f t="shared" si="10"/>
        <v>1897.1880604230919</v>
      </c>
      <c r="K80" s="8">
        <f t="shared" si="11"/>
        <v>2.1906513735308598E-2</v>
      </c>
    </row>
    <row r="81" spans="1:11" x14ac:dyDescent="0.25">
      <c r="A81" s="1">
        <v>43578</v>
      </c>
      <c r="B81">
        <v>1923.7700199999999</v>
      </c>
      <c r="F81" s="1">
        <v>43656</v>
      </c>
      <c r="G81" s="7">
        <v>2017.410034</v>
      </c>
      <c r="H81" s="5">
        <f t="shared" si="12"/>
        <v>1961.1766763333333</v>
      </c>
      <c r="I81" s="7">
        <f t="shared" si="9"/>
        <v>56.233357666666734</v>
      </c>
      <c r="J81" s="7">
        <f t="shared" si="10"/>
        <v>3162.1905144672664</v>
      </c>
      <c r="K81" s="8">
        <f t="shared" si="11"/>
        <v>2.7874034885793937E-2</v>
      </c>
    </row>
    <row r="82" spans="1:11" x14ac:dyDescent="0.25">
      <c r="A82" s="1">
        <v>43579</v>
      </c>
      <c r="B82">
        <v>1901.75</v>
      </c>
      <c r="F82" s="1">
        <v>43657</v>
      </c>
      <c r="G82" s="7">
        <v>2001.0699460000001</v>
      </c>
      <c r="H82" s="5">
        <f t="shared" si="12"/>
        <v>1986.0100096666665</v>
      </c>
      <c r="I82" s="7">
        <f t="shared" si="9"/>
        <v>15.059936333333553</v>
      </c>
      <c r="J82" s="7">
        <f t="shared" si="10"/>
        <v>226.80168236406007</v>
      </c>
      <c r="K82" s="8">
        <f t="shared" si="11"/>
        <v>7.5259419909020778E-3</v>
      </c>
    </row>
    <row r="83" spans="1:11" x14ac:dyDescent="0.25">
      <c r="A83" s="1">
        <v>43580</v>
      </c>
      <c r="B83">
        <v>1902.25</v>
      </c>
      <c r="F83" s="1">
        <v>43658</v>
      </c>
      <c r="G83" s="7">
        <v>2011</v>
      </c>
      <c r="H83" s="5">
        <f t="shared" si="12"/>
        <v>2002.2600096666665</v>
      </c>
      <c r="I83" s="7">
        <f t="shared" si="9"/>
        <v>8.7399903333334805</v>
      </c>
      <c r="J83" s="7">
        <f t="shared" si="10"/>
        <v>76.387431026762684</v>
      </c>
      <c r="K83" s="8">
        <f t="shared" si="11"/>
        <v>4.3460916625228645E-3</v>
      </c>
    </row>
    <row r="84" spans="1:11" x14ac:dyDescent="0.25">
      <c r="A84" s="1">
        <v>43581</v>
      </c>
      <c r="B84">
        <v>1950.630005</v>
      </c>
      <c r="F84" s="1">
        <v>43661</v>
      </c>
      <c r="G84" s="7">
        <v>2020.98999</v>
      </c>
      <c r="H84" s="5">
        <f t="shared" si="12"/>
        <v>2009.8266599999999</v>
      </c>
      <c r="I84" s="7">
        <f t="shared" si="9"/>
        <v>11.163330000000087</v>
      </c>
      <c r="J84" s="7">
        <f t="shared" si="10"/>
        <v>124.61993668890194</v>
      </c>
      <c r="K84" s="8">
        <f t="shared" si="11"/>
        <v>5.5236938605520191E-3</v>
      </c>
    </row>
    <row r="85" spans="1:11" x14ac:dyDescent="0.25">
      <c r="A85" s="1">
        <v>43584</v>
      </c>
      <c r="B85">
        <v>1938.4300539999999</v>
      </c>
      <c r="F85" s="1">
        <v>43662</v>
      </c>
      <c r="G85" s="7">
        <v>2009.900024</v>
      </c>
      <c r="H85" s="5">
        <f t="shared" si="12"/>
        <v>2011.0199786666665</v>
      </c>
      <c r="I85" s="7">
        <f t="shared" si="9"/>
        <v>1.1199546666664446</v>
      </c>
      <c r="J85" s="7">
        <f t="shared" si="10"/>
        <v>1.254298455387947</v>
      </c>
      <c r="K85" s="8">
        <f t="shared" si="11"/>
        <v>5.5721909214049778E-4</v>
      </c>
    </row>
    <row r="86" spans="1:11" x14ac:dyDescent="0.25">
      <c r="A86" s="1">
        <v>43585</v>
      </c>
      <c r="B86">
        <v>1926.5200199999999</v>
      </c>
      <c r="F86" s="1">
        <v>43663</v>
      </c>
      <c r="G86" s="7">
        <v>1992.030029</v>
      </c>
      <c r="H86" s="5">
        <f t="shared" si="12"/>
        <v>2013.9633380000002</v>
      </c>
      <c r="I86" s="7">
        <f t="shared" si="9"/>
        <v>21.933309000000236</v>
      </c>
      <c r="J86" s="7">
        <f t="shared" si="10"/>
        <v>481.07004368949134</v>
      </c>
      <c r="K86" s="8">
        <f t="shared" si="11"/>
        <v>1.1010531307608233E-2</v>
      </c>
    </row>
    <row r="87" spans="1:11" x14ac:dyDescent="0.25">
      <c r="A87" s="1">
        <v>43586</v>
      </c>
      <c r="B87">
        <v>1911.5200199999999</v>
      </c>
      <c r="F87" s="1">
        <v>43664</v>
      </c>
      <c r="G87" s="7">
        <v>1977.900024</v>
      </c>
      <c r="H87" s="5">
        <f t="shared" si="12"/>
        <v>2007.6400143333333</v>
      </c>
      <c r="I87" s="7">
        <f t="shared" si="9"/>
        <v>29.739990333333253</v>
      </c>
      <c r="J87" s="7">
        <f t="shared" si="10"/>
        <v>884.46702502675532</v>
      </c>
      <c r="K87" s="8">
        <f t="shared" si="11"/>
        <v>1.5036144381650128E-2</v>
      </c>
    </row>
    <row r="88" spans="1:11" x14ac:dyDescent="0.25">
      <c r="A88" s="1">
        <v>43587</v>
      </c>
      <c r="B88">
        <v>1900.8199460000001</v>
      </c>
      <c r="F88" s="1">
        <v>43665</v>
      </c>
      <c r="G88" s="7">
        <v>1964.5200199999999</v>
      </c>
      <c r="H88" s="5">
        <f t="shared" si="12"/>
        <v>1993.2766923333336</v>
      </c>
      <c r="I88" s="7">
        <f t="shared" si="9"/>
        <v>28.756672333333654</v>
      </c>
      <c r="J88" s="7">
        <f t="shared" si="10"/>
        <v>826.94620368671724</v>
      </c>
      <c r="K88" s="8">
        <f t="shared" si="11"/>
        <v>1.4638014395665795E-2</v>
      </c>
    </row>
    <row r="89" spans="1:11" x14ac:dyDescent="0.25">
      <c r="A89" s="1">
        <v>43588</v>
      </c>
      <c r="B89">
        <v>1962.459961</v>
      </c>
      <c r="F89" s="1">
        <v>43668</v>
      </c>
      <c r="G89" s="7">
        <v>1985.630005</v>
      </c>
      <c r="H89" s="5">
        <f t="shared" si="12"/>
        <v>1978.1500243333332</v>
      </c>
      <c r="I89" s="7">
        <f t="shared" si="9"/>
        <v>7.4799806666667337</v>
      </c>
      <c r="J89" s="7">
        <f t="shared" si="10"/>
        <v>55.950110773708111</v>
      </c>
      <c r="K89" s="8">
        <f t="shared" si="11"/>
        <v>3.7670566257718965E-3</v>
      </c>
    </row>
    <row r="90" spans="1:11" x14ac:dyDescent="0.25">
      <c r="A90" s="1">
        <v>43591</v>
      </c>
      <c r="B90">
        <v>1950.5500489999999</v>
      </c>
      <c r="F90" s="1">
        <v>43669</v>
      </c>
      <c r="G90" s="7">
        <v>1994.48999</v>
      </c>
      <c r="H90" s="5">
        <f t="shared" si="12"/>
        <v>1976.0166829999998</v>
      </c>
      <c r="I90" s="7">
        <f t="shared" si="9"/>
        <v>18.473307000000204</v>
      </c>
      <c r="J90" s="7">
        <f t="shared" si="10"/>
        <v>341.26307151625656</v>
      </c>
      <c r="K90" s="8">
        <f t="shared" si="11"/>
        <v>9.2621708269391735E-3</v>
      </c>
    </row>
    <row r="91" spans="1:11" x14ac:dyDescent="0.25">
      <c r="A91" s="1">
        <v>43592</v>
      </c>
      <c r="B91">
        <v>1921</v>
      </c>
      <c r="F91" s="1">
        <v>43670</v>
      </c>
      <c r="G91" s="7">
        <v>2000.8100589999999</v>
      </c>
      <c r="H91" s="5">
        <f t="shared" si="12"/>
        <v>1981.5466716666667</v>
      </c>
      <c r="I91" s="7">
        <f t="shared" si="9"/>
        <v>19.263387333333185</v>
      </c>
      <c r="J91" s="7">
        <f t="shared" si="10"/>
        <v>371.0780915540214</v>
      </c>
      <c r="K91" s="8">
        <f t="shared" si="11"/>
        <v>9.627794126025626E-3</v>
      </c>
    </row>
    <row r="92" spans="1:11" x14ac:dyDescent="0.25">
      <c r="A92" s="1">
        <v>43593</v>
      </c>
      <c r="B92">
        <v>1917.7700199999999</v>
      </c>
      <c r="F92" s="1">
        <v>43671</v>
      </c>
      <c r="G92" s="7">
        <v>1973.8199460000001</v>
      </c>
      <c r="H92" s="5">
        <f t="shared" si="12"/>
        <v>1993.6433513333334</v>
      </c>
      <c r="I92" s="7">
        <f t="shared" si="9"/>
        <v>19.823405333333312</v>
      </c>
      <c r="J92" s="7">
        <f t="shared" si="10"/>
        <v>392.96739900962763</v>
      </c>
      <c r="K92" s="8">
        <f t="shared" si="11"/>
        <v>1.0043168007044403E-2</v>
      </c>
    </row>
    <row r="93" spans="1:11" x14ac:dyDescent="0.25">
      <c r="A93" s="1">
        <v>43594</v>
      </c>
      <c r="B93">
        <v>1899.869995</v>
      </c>
      <c r="I93" s="9">
        <f>AVERAGE(I75:I92)</f>
        <v>21.083887166666727</v>
      </c>
      <c r="J93" s="11">
        <f>AVERAGE(J75:J92)</f>
        <v>609.21558739014006</v>
      </c>
      <c r="K93" s="13">
        <f>AVERAGE(K75:K92)</f>
        <v>1.065708644891426E-2</v>
      </c>
    </row>
    <row r="94" spans="1:11" x14ac:dyDescent="0.25">
      <c r="A94" s="1">
        <v>43595</v>
      </c>
      <c r="B94">
        <v>1889.9799800000001</v>
      </c>
      <c r="I94" s="10" t="s">
        <v>10</v>
      </c>
      <c r="J94" s="12" t="s">
        <v>11</v>
      </c>
      <c r="K94" s="14" t="s">
        <v>12</v>
      </c>
    </row>
    <row r="95" spans="1:11" x14ac:dyDescent="0.25">
      <c r="A95" s="1">
        <v>43598</v>
      </c>
      <c r="B95">
        <v>1822.6800539999999</v>
      </c>
      <c r="H95" t="s">
        <v>13</v>
      </c>
      <c r="I95">
        <v>0.69379999999999997</v>
      </c>
    </row>
    <row r="96" spans="1:11" x14ac:dyDescent="0.25">
      <c r="A96" s="1">
        <v>43599</v>
      </c>
      <c r="B96">
        <v>1840.119995</v>
      </c>
      <c r="H96" t="s">
        <v>14</v>
      </c>
      <c r="I96">
        <f>-SQRT(I95)</f>
        <v>-0.83294657691835194</v>
      </c>
    </row>
    <row r="97" spans="1:13" x14ac:dyDescent="0.25">
      <c r="A97" s="1">
        <v>43600</v>
      </c>
      <c r="B97">
        <v>1871.150024</v>
      </c>
      <c r="F97" s="34" t="s">
        <v>16</v>
      </c>
      <c r="G97" s="34"/>
      <c r="H97" s="34"/>
      <c r="I97" s="34"/>
      <c r="J97" s="34"/>
      <c r="K97" s="34"/>
      <c r="L97" s="34"/>
      <c r="M97" s="34"/>
    </row>
    <row r="98" spans="1:13" x14ac:dyDescent="0.25">
      <c r="A98" s="1">
        <v>43601</v>
      </c>
      <c r="B98">
        <v>1907.5699460000001</v>
      </c>
      <c r="F98" s="34"/>
      <c r="G98" s="34"/>
      <c r="H98" s="34"/>
      <c r="I98" s="34"/>
      <c r="J98" s="34"/>
      <c r="K98" s="34"/>
      <c r="L98" s="34"/>
      <c r="M98" s="34"/>
    </row>
    <row r="99" spans="1:13" x14ac:dyDescent="0.25">
      <c r="A99" s="1">
        <v>43602</v>
      </c>
      <c r="B99">
        <v>1869</v>
      </c>
      <c r="F99" s="34"/>
      <c r="G99" s="34"/>
      <c r="H99" s="34"/>
      <c r="I99" s="34"/>
      <c r="J99" s="34"/>
      <c r="K99" s="34"/>
      <c r="L99" s="34"/>
      <c r="M99" s="34"/>
    </row>
    <row r="100" spans="1:13" x14ac:dyDescent="0.25">
      <c r="A100" s="1">
        <v>43605</v>
      </c>
      <c r="B100">
        <v>1858.969971</v>
      </c>
      <c r="G100" t="s">
        <v>17</v>
      </c>
      <c r="H100">
        <v>0.8</v>
      </c>
    </row>
    <row r="101" spans="1:13" x14ac:dyDescent="0.25">
      <c r="A101" s="1">
        <v>43606</v>
      </c>
      <c r="B101">
        <v>1857.5200199999999</v>
      </c>
    </row>
    <row r="102" spans="1:13" x14ac:dyDescent="0.25">
      <c r="A102" s="1">
        <v>43607</v>
      </c>
      <c r="B102">
        <v>1859.6800539999999</v>
      </c>
      <c r="F102" s="6" t="s">
        <v>4</v>
      </c>
      <c r="G102" s="6" t="s">
        <v>5</v>
      </c>
      <c r="H102" s="6" t="s">
        <v>6</v>
      </c>
      <c r="I102" s="6" t="s">
        <v>7</v>
      </c>
      <c r="J102" s="6" t="s">
        <v>8</v>
      </c>
      <c r="K102" s="6" t="s">
        <v>9</v>
      </c>
    </row>
    <row r="103" spans="1:13" x14ac:dyDescent="0.25">
      <c r="A103" s="1">
        <v>43608</v>
      </c>
      <c r="B103">
        <v>1815.4799800000001</v>
      </c>
      <c r="F103" s="1">
        <v>43642</v>
      </c>
      <c r="G103" s="7">
        <v>1897.829956</v>
      </c>
      <c r="H103" s="6"/>
      <c r="I103" s="6"/>
      <c r="J103" s="6"/>
      <c r="K103" s="6"/>
    </row>
    <row r="104" spans="1:13" x14ac:dyDescent="0.25">
      <c r="A104" s="1">
        <v>43609</v>
      </c>
      <c r="B104">
        <v>1823.280029</v>
      </c>
      <c r="F104" s="1">
        <v>43643</v>
      </c>
      <c r="G104" s="7">
        <v>1904.280029</v>
      </c>
      <c r="H104" s="6"/>
      <c r="I104" s="6"/>
      <c r="J104" s="6"/>
      <c r="K104" s="6"/>
    </row>
    <row r="105" spans="1:13" x14ac:dyDescent="0.25">
      <c r="A105" s="1">
        <v>43613</v>
      </c>
      <c r="B105">
        <v>1836.4300539999999</v>
      </c>
      <c r="F105" s="1">
        <v>43644</v>
      </c>
      <c r="G105" s="7">
        <v>1893.630005</v>
      </c>
      <c r="H105">
        <v>1904.28</v>
      </c>
      <c r="I105" s="6"/>
      <c r="J105" s="6"/>
      <c r="K105" s="6"/>
    </row>
    <row r="106" spans="1:13" x14ac:dyDescent="0.25">
      <c r="A106" s="1">
        <v>43614</v>
      </c>
      <c r="B106">
        <v>1819.1899410000001</v>
      </c>
      <c r="F106" s="1">
        <v>43647</v>
      </c>
      <c r="G106" s="7">
        <v>1922.1899410000001</v>
      </c>
      <c r="H106" s="5">
        <f>H105+$H$100*(G105-H105)</f>
        <v>1895.760004</v>
      </c>
      <c r="I106" s="7">
        <f>ABS(H106-G106)</f>
        <v>26.429937000000109</v>
      </c>
      <c r="J106" s="7">
        <f>I106^2</f>
        <v>698.54156982397478</v>
      </c>
      <c r="K106" s="8">
        <f>I106/G106</f>
        <v>1.374990911993338E-2</v>
      </c>
    </row>
    <row r="107" spans="1:13" x14ac:dyDescent="0.25">
      <c r="A107" s="1">
        <v>43615</v>
      </c>
      <c r="B107">
        <v>1816.3199460000001</v>
      </c>
      <c r="F107" s="1">
        <v>43648</v>
      </c>
      <c r="G107" s="7">
        <v>1934.3100589999999</v>
      </c>
      <c r="H107" s="5">
        <f t="shared" ref="H107:H123" si="13">H106+$H$100*(G106-H106)</f>
        <v>1916.9039536</v>
      </c>
      <c r="I107" s="7">
        <f t="shared" ref="I107:I123" si="14">ABS(H107-G107)</f>
        <v>17.406105399999888</v>
      </c>
      <c r="J107" s="7">
        <f t="shared" ref="J107:J123" si="15">I107^2</f>
        <v>302.97250519590523</v>
      </c>
      <c r="K107" s="8">
        <f t="shared" ref="K107:K123" si="16">I107/G107</f>
        <v>8.9986118404401516E-3</v>
      </c>
    </row>
    <row r="108" spans="1:13" x14ac:dyDescent="0.25">
      <c r="A108" s="1">
        <v>43616</v>
      </c>
      <c r="B108">
        <v>1775.0699460000001</v>
      </c>
      <c r="F108" s="1">
        <v>43649</v>
      </c>
      <c r="G108" s="7">
        <v>1939</v>
      </c>
      <c r="H108" s="5">
        <f t="shared" si="13"/>
        <v>1930.8288379199998</v>
      </c>
      <c r="I108" s="7">
        <f t="shared" si="14"/>
        <v>8.1711620800001583</v>
      </c>
      <c r="J108" s="7">
        <f t="shared" si="15"/>
        <v>66.767889737632515</v>
      </c>
      <c r="K108" s="8">
        <f t="shared" si="16"/>
        <v>4.214111438886105E-3</v>
      </c>
    </row>
    <row r="109" spans="1:13" x14ac:dyDescent="0.25">
      <c r="A109" s="1">
        <v>43619</v>
      </c>
      <c r="B109">
        <v>1692.6899410000001</v>
      </c>
      <c r="F109" s="1">
        <v>43651</v>
      </c>
      <c r="G109" s="7">
        <v>1942.910034</v>
      </c>
      <c r="H109" s="5">
        <f t="shared" si="13"/>
        <v>1937.365767584</v>
      </c>
      <c r="I109" s="7">
        <f t="shared" si="14"/>
        <v>5.5442664160000277</v>
      </c>
      <c r="J109" s="7">
        <f t="shared" si="15"/>
        <v>30.738890091585791</v>
      </c>
      <c r="K109" s="8">
        <f t="shared" si="16"/>
        <v>2.8535888533066413E-3</v>
      </c>
    </row>
    <row r="110" spans="1:13" x14ac:dyDescent="0.25">
      <c r="A110" s="1">
        <v>43620</v>
      </c>
      <c r="B110">
        <v>1729.5600589999999</v>
      </c>
      <c r="F110" s="1">
        <v>43654</v>
      </c>
      <c r="G110" s="7">
        <v>1952.3199460000001</v>
      </c>
      <c r="H110" s="5">
        <f t="shared" si="13"/>
        <v>1941.8011807168</v>
      </c>
      <c r="I110" s="7">
        <f t="shared" si="14"/>
        <v>10.518765283200082</v>
      </c>
      <c r="J110" s="7">
        <f t="shared" si="15"/>
        <v>110.6444230830553</v>
      </c>
      <c r="K110" s="8">
        <f t="shared" si="16"/>
        <v>5.3878286214057262E-3</v>
      </c>
    </row>
    <row r="111" spans="1:13" x14ac:dyDescent="0.25">
      <c r="A111" s="1">
        <v>43621</v>
      </c>
      <c r="B111">
        <v>1738.5</v>
      </c>
      <c r="F111" s="1">
        <v>43655</v>
      </c>
      <c r="G111" s="7">
        <v>1988.3000489999999</v>
      </c>
      <c r="H111" s="5">
        <f t="shared" si="13"/>
        <v>1950.2161929433601</v>
      </c>
      <c r="I111" s="7">
        <f t="shared" si="14"/>
        <v>38.083856056639888</v>
      </c>
      <c r="J111" s="7">
        <f t="shared" si="15"/>
        <v>1450.3800921428667</v>
      </c>
      <c r="K111" s="8">
        <f t="shared" si="16"/>
        <v>1.915397833229138E-2</v>
      </c>
    </row>
    <row r="112" spans="1:13" x14ac:dyDescent="0.25">
      <c r="A112" s="1">
        <v>43622</v>
      </c>
      <c r="B112">
        <v>1754.3599850000001</v>
      </c>
      <c r="F112" s="1">
        <v>43656</v>
      </c>
      <c r="G112" s="7">
        <v>2017.410034</v>
      </c>
      <c r="H112" s="5">
        <f t="shared" si="13"/>
        <v>1980.6832777886721</v>
      </c>
      <c r="I112" s="7">
        <f t="shared" si="14"/>
        <v>36.726756211327938</v>
      </c>
      <c r="J112" s="7">
        <f t="shared" si="15"/>
        <v>1348.8546218063152</v>
      </c>
      <c r="K112" s="8">
        <f t="shared" si="16"/>
        <v>1.8204904105938405E-2</v>
      </c>
    </row>
    <row r="113" spans="1:11" x14ac:dyDescent="0.25">
      <c r="A113" s="1">
        <v>43623</v>
      </c>
      <c r="B113">
        <v>1804.030029</v>
      </c>
      <c r="F113" s="1">
        <v>43657</v>
      </c>
      <c r="G113" s="7">
        <v>2001.0699460000001</v>
      </c>
      <c r="H113" s="5">
        <f t="shared" si="13"/>
        <v>2010.0646827577343</v>
      </c>
      <c r="I113" s="7">
        <f t="shared" si="14"/>
        <v>8.9947367577342447</v>
      </c>
      <c r="J113" s="7">
        <f t="shared" si="15"/>
        <v>80.905289340935553</v>
      </c>
      <c r="K113" s="8">
        <f t="shared" si="16"/>
        <v>4.4949636946545017E-3</v>
      </c>
    </row>
    <row r="114" spans="1:11" x14ac:dyDescent="0.25">
      <c r="A114" s="1">
        <v>43626</v>
      </c>
      <c r="B114">
        <v>1860.630005</v>
      </c>
      <c r="F114" s="1">
        <v>43658</v>
      </c>
      <c r="G114" s="7">
        <v>2011</v>
      </c>
      <c r="H114" s="5">
        <f t="shared" si="13"/>
        <v>2002.8688933515468</v>
      </c>
      <c r="I114" s="7">
        <f t="shared" si="14"/>
        <v>8.1311066484531693</v>
      </c>
      <c r="J114" s="7">
        <f t="shared" si="15"/>
        <v>66.114895328519339</v>
      </c>
      <c r="K114" s="8">
        <f t="shared" si="16"/>
        <v>4.0433150912248476E-3</v>
      </c>
    </row>
    <row r="115" spans="1:11" x14ac:dyDescent="0.25">
      <c r="A115" s="1">
        <v>43627</v>
      </c>
      <c r="B115">
        <v>1863.6999510000001</v>
      </c>
      <c r="D115" s="4">
        <f>7.2081*F46-312649</f>
        <v>1962.9406999999774</v>
      </c>
      <c r="F115" s="1">
        <v>43661</v>
      </c>
      <c r="G115" s="7">
        <v>2020.98999</v>
      </c>
      <c r="H115" s="5">
        <f t="shared" si="13"/>
        <v>2009.3737786703093</v>
      </c>
      <c r="I115" s="7">
        <f t="shared" si="14"/>
        <v>11.616211329690714</v>
      </c>
      <c r="J115" s="7">
        <f t="shared" si="15"/>
        <v>134.93636565603489</v>
      </c>
      <c r="K115" s="8">
        <f t="shared" si="16"/>
        <v>5.7477827140008314E-3</v>
      </c>
    </row>
    <row r="116" spans="1:11" x14ac:dyDescent="0.25">
      <c r="A116" s="1">
        <v>43628</v>
      </c>
      <c r="B116">
        <v>1855.3199460000001</v>
      </c>
      <c r="F116" s="1">
        <v>43662</v>
      </c>
      <c r="G116" s="7">
        <v>2009.900024</v>
      </c>
      <c r="H116" s="5">
        <f t="shared" si="13"/>
        <v>2018.6667477340618</v>
      </c>
      <c r="I116" s="7">
        <f t="shared" si="14"/>
        <v>8.7667237340617703</v>
      </c>
      <c r="J116" s="7">
        <f t="shared" si="15"/>
        <v>76.855445029361945</v>
      </c>
      <c r="K116" s="8">
        <f t="shared" si="16"/>
        <v>4.3617710480020229E-3</v>
      </c>
    </row>
    <row r="117" spans="1:11" x14ac:dyDescent="0.25">
      <c r="A117" s="1">
        <v>43629</v>
      </c>
      <c r="B117">
        <v>1870.3000489999999</v>
      </c>
      <c r="F117" s="1">
        <v>43663</v>
      </c>
      <c r="G117" s="7">
        <v>1992.030029</v>
      </c>
      <c r="H117" s="5">
        <f t="shared" si="13"/>
        <v>2011.6533687468125</v>
      </c>
      <c r="I117" s="7">
        <f t="shared" si="14"/>
        <v>19.623339746812462</v>
      </c>
      <c r="J117" s="7">
        <f t="shared" si="15"/>
        <v>385.07546281882981</v>
      </c>
      <c r="K117" s="8">
        <f t="shared" si="16"/>
        <v>9.8509256693602096E-3</v>
      </c>
    </row>
    <row r="118" spans="1:11" x14ac:dyDescent="0.25">
      <c r="A118" s="1">
        <v>43630</v>
      </c>
      <c r="B118">
        <v>1869.670044</v>
      </c>
      <c r="F118" s="1">
        <v>43664</v>
      </c>
      <c r="G118" s="7">
        <v>1977.900024</v>
      </c>
      <c r="H118" s="5">
        <f t="shared" si="13"/>
        <v>1995.9546969493624</v>
      </c>
      <c r="I118" s="7">
        <f t="shared" si="14"/>
        <v>18.054672949362384</v>
      </c>
      <c r="J118" s="7">
        <f t="shared" si="15"/>
        <v>325.97121530843782</v>
      </c>
      <c r="K118" s="8">
        <f t="shared" si="16"/>
        <v>9.1282030083854153E-3</v>
      </c>
    </row>
    <row r="119" spans="1:11" x14ac:dyDescent="0.25">
      <c r="A119" s="1">
        <v>43633</v>
      </c>
      <c r="B119">
        <v>1886.030029</v>
      </c>
      <c r="F119" s="1">
        <v>43665</v>
      </c>
      <c r="G119" s="7">
        <v>1964.5200199999999</v>
      </c>
      <c r="H119" s="5">
        <f t="shared" si="13"/>
        <v>1981.5109585898724</v>
      </c>
      <c r="I119" s="7">
        <f t="shared" si="14"/>
        <v>16.990938589872485</v>
      </c>
      <c r="J119" s="7">
        <f t="shared" si="15"/>
        <v>288.69199416481797</v>
      </c>
      <c r="K119" s="8">
        <f t="shared" si="16"/>
        <v>8.6489007069892251E-3</v>
      </c>
    </row>
    <row r="120" spans="1:11" x14ac:dyDescent="0.25">
      <c r="A120" s="1">
        <v>43634</v>
      </c>
      <c r="B120">
        <v>1901.369995</v>
      </c>
      <c r="F120" s="1">
        <v>43668</v>
      </c>
      <c r="G120" s="7">
        <v>1985.630005</v>
      </c>
      <c r="H120" s="5">
        <f t="shared" si="13"/>
        <v>1967.9182077179744</v>
      </c>
      <c r="I120" s="7">
        <f t="shared" si="14"/>
        <v>17.7117972820256</v>
      </c>
      <c r="J120" s="7">
        <f t="shared" si="15"/>
        <v>313.70776295956944</v>
      </c>
      <c r="K120" s="8">
        <f t="shared" si="16"/>
        <v>8.9199887377938766E-3</v>
      </c>
    </row>
    <row r="121" spans="1:11" x14ac:dyDescent="0.25">
      <c r="A121" s="1">
        <v>43635</v>
      </c>
      <c r="B121">
        <v>1908.790039</v>
      </c>
      <c r="F121" s="1">
        <v>43669</v>
      </c>
      <c r="G121" s="7">
        <v>1994.48999</v>
      </c>
      <c r="H121" s="5">
        <f t="shared" si="13"/>
        <v>1982.0876455435948</v>
      </c>
      <c r="I121" s="7">
        <f t="shared" si="14"/>
        <v>12.402344456405217</v>
      </c>
      <c r="J121" s="7">
        <f t="shared" si="15"/>
        <v>153.81814801532522</v>
      </c>
      <c r="K121" s="8">
        <f t="shared" si="16"/>
        <v>6.2183036859489163E-3</v>
      </c>
    </row>
    <row r="122" spans="1:11" x14ac:dyDescent="0.25">
      <c r="A122" s="1">
        <v>43636</v>
      </c>
      <c r="B122">
        <v>1918.1899410000001</v>
      </c>
      <c r="F122" s="1">
        <v>43670</v>
      </c>
      <c r="G122" s="7">
        <v>2000.8100589999999</v>
      </c>
      <c r="H122" s="5">
        <f t="shared" si="13"/>
        <v>1992.0095211087189</v>
      </c>
      <c r="I122" s="7">
        <f t="shared" si="14"/>
        <v>8.8005378912810102</v>
      </c>
      <c r="J122" s="7">
        <f t="shared" si="15"/>
        <v>77.449467175872812</v>
      </c>
      <c r="K122" s="8">
        <f t="shared" si="16"/>
        <v>4.3984874284765932E-3</v>
      </c>
    </row>
    <row r="123" spans="1:11" x14ac:dyDescent="0.25">
      <c r="A123" s="1">
        <v>43637</v>
      </c>
      <c r="B123">
        <v>1911.3000489999999</v>
      </c>
      <c r="F123" s="1">
        <v>43671</v>
      </c>
      <c r="G123" s="7">
        <v>1973.8199460000001</v>
      </c>
      <c r="H123" s="5">
        <f t="shared" si="13"/>
        <v>1999.0499514217438</v>
      </c>
      <c r="I123" s="7">
        <f t="shared" si="14"/>
        <v>25.230005421743726</v>
      </c>
      <c r="J123" s="7">
        <f t="shared" si="15"/>
        <v>636.55317358121783</v>
      </c>
      <c r="K123" s="8">
        <f t="shared" si="16"/>
        <v>1.2782323672872502E-2</v>
      </c>
    </row>
    <row r="124" spans="1:11" x14ac:dyDescent="0.25">
      <c r="A124" s="1">
        <v>43640</v>
      </c>
      <c r="B124">
        <v>1913.900024</v>
      </c>
      <c r="I124" s="9">
        <f>AVERAGE(I106:I123)</f>
        <v>16.622403514145049</v>
      </c>
      <c r="J124" s="11">
        <f>AVERAGE(J106:J123)</f>
        <v>363.83217840334771</v>
      </c>
      <c r="K124" s="13">
        <f>AVERAGE(K106:K123)</f>
        <v>8.3976609872172623E-3</v>
      </c>
    </row>
    <row r="125" spans="1:11" x14ac:dyDescent="0.25">
      <c r="A125" s="1">
        <v>43641</v>
      </c>
      <c r="B125">
        <v>1878.2700199999999</v>
      </c>
      <c r="I125" s="10" t="s">
        <v>10</v>
      </c>
      <c r="J125" s="12" t="s">
        <v>11</v>
      </c>
      <c r="K125" s="14" t="s">
        <v>12</v>
      </c>
    </row>
    <row r="126" spans="1:11" x14ac:dyDescent="0.25">
      <c r="A126" s="1">
        <v>43642</v>
      </c>
      <c r="B126">
        <v>1897.829956</v>
      </c>
      <c r="H126" t="s">
        <v>13</v>
      </c>
      <c r="I126">
        <v>0.69379999999999997</v>
      </c>
    </row>
    <row r="127" spans="1:11" x14ac:dyDescent="0.25">
      <c r="A127" s="1">
        <v>43643</v>
      </c>
      <c r="B127">
        <v>1904.280029</v>
      </c>
      <c r="H127" t="s">
        <v>14</v>
      </c>
      <c r="I127">
        <f>-SQRT(I126)</f>
        <v>-0.83294657691835194</v>
      </c>
    </row>
    <row r="128" spans="1:11" x14ac:dyDescent="0.25">
      <c r="A128" s="1">
        <v>43644</v>
      </c>
      <c r="B128">
        <v>1893.630005</v>
      </c>
    </row>
  </sheetData>
  <mergeCells count="2">
    <mergeCell ref="F68:K69"/>
    <mergeCell ref="F97:M9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workbookViewId="0">
      <selection activeCell="E17" sqref="E17"/>
    </sheetView>
  </sheetViews>
  <sheetFormatPr defaultRowHeight="15" x14ac:dyDescent="0.25"/>
  <cols>
    <col min="1" max="1" width="11.42578125" customWidth="1"/>
    <col min="5" max="5" width="9.140625" style="15"/>
    <col min="7" max="7" width="15.28515625" customWidth="1"/>
    <col min="13" max="13" width="10.140625" customWidth="1"/>
  </cols>
  <sheetData>
    <row r="1" spans="1:13" x14ac:dyDescent="0.25">
      <c r="A1" s="34" t="s">
        <v>25</v>
      </c>
      <c r="B1" s="34"/>
      <c r="C1" s="34"/>
      <c r="D1" s="34"/>
      <c r="E1" s="34"/>
      <c r="F1" s="34"/>
      <c r="G1" s="34"/>
      <c r="H1" s="34"/>
    </row>
    <row r="2" spans="1:13" x14ac:dyDescent="0.25">
      <c r="A2" s="34"/>
      <c r="B2" s="34"/>
      <c r="C2" s="34"/>
      <c r="D2" s="34"/>
      <c r="E2" s="34"/>
      <c r="F2" s="34"/>
      <c r="G2" s="34"/>
      <c r="H2" s="34"/>
    </row>
    <row r="3" spans="1:13" x14ac:dyDescent="0.25">
      <c r="A3" s="34"/>
      <c r="B3" s="34"/>
      <c r="C3" s="34"/>
      <c r="D3" s="34"/>
      <c r="E3" s="34"/>
      <c r="F3" s="34"/>
      <c r="G3" s="34"/>
      <c r="H3" s="34"/>
    </row>
    <row r="4" spans="1:13" x14ac:dyDescent="0.25">
      <c r="D4" s="1"/>
      <c r="E4" s="19"/>
    </row>
    <row r="5" spans="1:13" x14ac:dyDescent="0.25">
      <c r="A5" t="s">
        <v>0</v>
      </c>
      <c r="B5" t="s">
        <v>1</v>
      </c>
      <c r="F5" t="s">
        <v>40</v>
      </c>
    </row>
    <row r="6" spans="1:13" x14ac:dyDescent="0.25">
      <c r="A6" s="1">
        <v>43467</v>
      </c>
      <c r="B6">
        <v>157.91999799999999</v>
      </c>
      <c r="C6" s="20" t="s">
        <v>36</v>
      </c>
      <c r="D6" s="28" t="s">
        <v>26</v>
      </c>
      <c r="E6" s="28" t="s">
        <v>27</v>
      </c>
      <c r="F6" s="28" t="s">
        <v>28</v>
      </c>
      <c r="G6" s="28" t="s">
        <v>37</v>
      </c>
      <c r="H6" s="28" t="s">
        <v>38</v>
      </c>
      <c r="I6" s="28"/>
      <c r="J6" s="20"/>
      <c r="K6" s="28" t="s">
        <v>41</v>
      </c>
      <c r="L6" s="28" t="s">
        <v>65</v>
      </c>
      <c r="M6" s="28" t="s">
        <v>66</v>
      </c>
    </row>
    <row r="7" spans="1:13" x14ac:dyDescent="0.25">
      <c r="A7" s="1">
        <v>43468</v>
      </c>
      <c r="B7">
        <v>142.19000199999999</v>
      </c>
      <c r="C7" s="20">
        <v>1</v>
      </c>
      <c r="D7" s="20" t="s">
        <v>29</v>
      </c>
      <c r="E7" s="20">
        <v>1</v>
      </c>
      <c r="F7" s="21">
        <f>AVERAGE(B6:B12)</f>
        <v>150.59428414285713</v>
      </c>
      <c r="G7" s="21"/>
      <c r="H7" s="21"/>
      <c r="I7" s="20"/>
      <c r="J7" s="21">
        <v>1</v>
      </c>
      <c r="K7" s="21">
        <f>F7/J7</f>
        <v>150.59428414285713</v>
      </c>
      <c r="L7" s="21">
        <f>$H$50+$H$51*C7</f>
        <v>164.87511485930767</v>
      </c>
      <c r="M7" s="21">
        <f>J7*L7</f>
        <v>164.87511485930767</v>
      </c>
    </row>
    <row r="8" spans="1:13" x14ac:dyDescent="0.25">
      <c r="A8" s="1">
        <v>43469</v>
      </c>
      <c r="B8">
        <v>148.259995</v>
      </c>
      <c r="C8" s="20">
        <v>2</v>
      </c>
      <c r="D8" s="20"/>
      <c r="E8" s="20">
        <v>2</v>
      </c>
      <c r="F8" s="21">
        <f>AVERAGE(B13:B18)</f>
        <v>153.83000166666667</v>
      </c>
      <c r="G8" s="21">
        <f>AVERAGE(F7:F9)</f>
        <v>153.98934489484125</v>
      </c>
      <c r="H8" s="21">
        <f>AVERAGE(G8:G9)</f>
        <v>157.43307553769841</v>
      </c>
      <c r="I8" s="21">
        <f>F8/H8</f>
        <v>0.97711361568256372</v>
      </c>
      <c r="J8" s="20">
        <v>0.99</v>
      </c>
      <c r="K8" s="21">
        <f t="shared" ref="K8:K27" si="0">F8/J8</f>
        <v>155.38384006734009</v>
      </c>
      <c r="L8" s="21">
        <f t="shared" ref="L8:L30" si="1">$H$50+$H$51*C8</f>
        <v>167.11359711901667</v>
      </c>
      <c r="M8" s="21">
        <f t="shared" ref="M8:M30" si="2">J8*L8</f>
        <v>165.44246114782649</v>
      </c>
    </row>
    <row r="9" spans="1:13" x14ac:dyDescent="0.25">
      <c r="A9" s="1">
        <v>43472</v>
      </c>
      <c r="B9">
        <v>147.929993</v>
      </c>
      <c r="C9" s="20">
        <v>3</v>
      </c>
      <c r="D9" s="20"/>
      <c r="E9" s="20">
        <v>3</v>
      </c>
      <c r="F9" s="21">
        <f>AVERAGE(B19:B26)</f>
        <v>157.54374887500001</v>
      </c>
      <c r="G9" s="21">
        <f t="shared" ref="G9:G27" si="3">AVERAGE(F8:F10)</f>
        <v>160.87680618055558</v>
      </c>
      <c r="H9" s="21">
        <f t="shared" ref="H9:H27" si="4">AVERAGE(G9:G10)</f>
        <v>163.68323395039684</v>
      </c>
      <c r="I9" s="21">
        <f t="shared" ref="I9:I27" si="5">F9/H9</f>
        <v>0.96249166803939512</v>
      </c>
      <c r="J9" s="20">
        <v>0.99</v>
      </c>
      <c r="K9" s="21">
        <f t="shared" si="0"/>
        <v>159.13509987373737</v>
      </c>
      <c r="L9" s="21">
        <f t="shared" si="1"/>
        <v>169.3520793787257</v>
      </c>
      <c r="M9" s="21">
        <f t="shared" si="2"/>
        <v>167.65855858493845</v>
      </c>
    </row>
    <row r="10" spans="1:13" x14ac:dyDescent="0.25">
      <c r="A10" s="1">
        <v>43473</v>
      </c>
      <c r="B10">
        <v>150.75</v>
      </c>
      <c r="C10" s="20">
        <v>4</v>
      </c>
      <c r="D10" s="20" t="s">
        <v>30</v>
      </c>
      <c r="E10" s="20">
        <v>1</v>
      </c>
      <c r="F10" s="21">
        <f>AVERAGE(B27:B32)</f>
        <v>171.25666799999999</v>
      </c>
      <c r="G10" s="21">
        <f t="shared" si="3"/>
        <v>166.4896617202381</v>
      </c>
      <c r="H10" s="21">
        <f t="shared" si="4"/>
        <v>169.13820318551586</v>
      </c>
      <c r="I10" s="21">
        <f t="shared" si="5"/>
        <v>1.0125250521442546</v>
      </c>
      <c r="J10" s="21">
        <v>1</v>
      </c>
      <c r="K10" s="21">
        <f t="shared" si="0"/>
        <v>171.25666799999999</v>
      </c>
      <c r="L10" s="21">
        <f t="shared" si="1"/>
        <v>171.59056163843474</v>
      </c>
      <c r="M10" s="21">
        <f t="shared" si="2"/>
        <v>171.59056163843474</v>
      </c>
    </row>
    <row r="11" spans="1:13" x14ac:dyDescent="0.25">
      <c r="A11" s="1">
        <v>43474</v>
      </c>
      <c r="B11">
        <v>153.30999800000001</v>
      </c>
      <c r="C11" s="20">
        <v>5</v>
      </c>
      <c r="D11" s="20"/>
      <c r="E11" s="20">
        <v>2</v>
      </c>
      <c r="F11" s="21">
        <f>AVERAGE(B33:B39)</f>
        <v>170.66856828571426</v>
      </c>
      <c r="G11" s="21">
        <f t="shared" si="3"/>
        <v>171.78674465079362</v>
      </c>
      <c r="H11" s="21">
        <f t="shared" si="4"/>
        <v>172.30730037301583</v>
      </c>
      <c r="I11" s="21">
        <f t="shared" si="5"/>
        <v>0.99048947964622502</v>
      </c>
      <c r="J11" s="20">
        <v>0.99</v>
      </c>
      <c r="K11" s="21">
        <f t="shared" si="0"/>
        <v>172.39249321789319</v>
      </c>
      <c r="L11" s="21">
        <f t="shared" si="1"/>
        <v>173.82904389814377</v>
      </c>
      <c r="M11" s="21">
        <f t="shared" si="2"/>
        <v>172.09075345916233</v>
      </c>
    </row>
    <row r="12" spans="1:13" x14ac:dyDescent="0.25">
      <c r="A12" s="1">
        <v>43475</v>
      </c>
      <c r="B12">
        <v>153.800003</v>
      </c>
      <c r="C12" s="20">
        <v>6</v>
      </c>
      <c r="D12" s="20"/>
      <c r="E12" s="20">
        <v>3</v>
      </c>
      <c r="F12" s="21">
        <f>AVERAGE(B40:B45)</f>
        <v>173.43499766666665</v>
      </c>
      <c r="G12" s="21">
        <f t="shared" si="3"/>
        <v>172.82785609523808</v>
      </c>
      <c r="H12" s="21">
        <f t="shared" si="4"/>
        <v>175.09309477678568</v>
      </c>
      <c r="I12" s="21">
        <f t="shared" si="5"/>
        <v>0.99053019702328737</v>
      </c>
      <c r="J12" s="20">
        <v>0.99</v>
      </c>
      <c r="K12" s="21">
        <f t="shared" si="0"/>
        <v>175.18686632996631</v>
      </c>
      <c r="L12" s="21">
        <f t="shared" si="1"/>
        <v>176.06752615785277</v>
      </c>
      <c r="M12" s="21">
        <f t="shared" si="2"/>
        <v>174.30685089627423</v>
      </c>
    </row>
    <row r="13" spans="1:13" x14ac:dyDescent="0.25">
      <c r="A13" s="1">
        <v>43476</v>
      </c>
      <c r="B13">
        <v>152.28999300000001</v>
      </c>
      <c r="C13" s="20">
        <v>7</v>
      </c>
      <c r="D13" s="20" t="s">
        <v>31</v>
      </c>
      <c r="E13" s="20">
        <v>1</v>
      </c>
      <c r="F13" s="21">
        <f>AVERAGE(B46:B51)</f>
        <v>174.38000233333332</v>
      </c>
      <c r="G13" s="21">
        <f t="shared" si="3"/>
        <v>177.35833345833331</v>
      </c>
      <c r="H13" s="21">
        <f t="shared" si="4"/>
        <v>180.09083375198412</v>
      </c>
      <c r="I13" s="21">
        <f t="shared" si="5"/>
        <v>0.96828916108792307</v>
      </c>
      <c r="J13" s="21">
        <v>1</v>
      </c>
      <c r="K13" s="21">
        <f t="shared" si="0"/>
        <v>174.38000233333332</v>
      </c>
      <c r="L13" s="21">
        <f t="shared" si="1"/>
        <v>178.3060084175618</v>
      </c>
      <c r="M13" s="21">
        <f t="shared" si="2"/>
        <v>178.3060084175618</v>
      </c>
    </row>
    <row r="14" spans="1:13" x14ac:dyDescent="0.25">
      <c r="A14" s="1">
        <v>43479</v>
      </c>
      <c r="B14">
        <v>150</v>
      </c>
      <c r="C14" s="20">
        <v>8</v>
      </c>
      <c r="D14" s="20"/>
      <c r="E14" s="20">
        <v>2</v>
      </c>
      <c r="F14" s="21">
        <f>AVERAGE(B52:B59)</f>
        <v>184.26000037500003</v>
      </c>
      <c r="G14" s="21">
        <f t="shared" si="3"/>
        <v>182.82333404563494</v>
      </c>
      <c r="H14" s="21">
        <f t="shared" si="4"/>
        <v>186.54166736507938</v>
      </c>
      <c r="I14" s="21">
        <f t="shared" si="5"/>
        <v>0.98776859335338785</v>
      </c>
      <c r="J14" s="20">
        <v>0.99</v>
      </c>
      <c r="K14" s="21">
        <f t="shared" si="0"/>
        <v>186.12121250000004</v>
      </c>
      <c r="L14" s="21">
        <f t="shared" si="1"/>
        <v>180.54449067727083</v>
      </c>
      <c r="M14" s="21">
        <f t="shared" si="2"/>
        <v>178.73904577049811</v>
      </c>
    </row>
    <row r="15" spans="1:13" x14ac:dyDescent="0.25">
      <c r="A15" s="1">
        <v>43480</v>
      </c>
      <c r="B15">
        <v>153.070007</v>
      </c>
      <c r="C15" s="20">
        <v>9</v>
      </c>
      <c r="D15" s="20"/>
      <c r="E15" s="20">
        <v>3</v>
      </c>
      <c r="F15" s="21">
        <f>AVERAGE(B60:B66)</f>
        <v>189.82999942857143</v>
      </c>
      <c r="G15" s="21">
        <f t="shared" si="3"/>
        <v>190.26000068452382</v>
      </c>
      <c r="H15" s="21">
        <f t="shared" si="4"/>
        <v>192.97472267757936</v>
      </c>
      <c r="I15" s="21">
        <f t="shared" si="5"/>
        <v>0.98370396285392192</v>
      </c>
      <c r="J15" s="20">
        <v>0.99</v>
      </c>
      <c r="K15" s="21">
        <f t="shared" si="0"/>
        <v>191.74747417027416</v>
      </c>
      <c r="L15" s="21">
        <f t="shared" si="1"/>
        <v>182.78297293697983</v>
      </c>
      <c r="M15" s="21">
        <f t="shared" si="2"/>
        <v>180.95514320761004</v>
      </c>
    </row>
    <row r="16" spans="1:13" x14ac:dyDescent="0.25">
      <c r="A16" s="1">
        <v>43481</v>
      </c>
      <c r="B16">
        <v>154.94000199999999</v>
      </c>
      <c r="C16" s="20">
        <v>10</v>
      </c>
      <c r="D16" s="20" t="s">
        <v>32</v>
      </c>
      <c r="E16" s="20">
        <v>1</v>
      </c>
      <c r="F16" s="21">
        <f>AVERAGE(B67:B74)</f>
        <v>196.69000225000002</v>
      </c>
      <c r="G16" s="21">
        <f t="shared" si="3"/>
        <v>195.68944467063491</v>
      </c>
      <c r="H16" s="21">
        <f t="shared" si="4"/>
        <v>198.19468286111109</v>
      </c>
      <c r="I16" s="21">
        <f t="shared" si="5"/>
        <v>0.99240806771710666</v>
      </c>
      <c r="J16" s="21">
        <v>1</v>
      </c>
      <c r="K16" s="21">
        <f t="shared" si="0"/>
        <v>196.69000225000002</v>
      </c>
      <c r="L16" s="21">
        <f t="shared" si="1"/>
        <v>185.02145519668886</v>
      </c>
      <c r="M16" s="21">
        <f t="shared" si="2"/>
        <v>185.02145519668886</v>
      </c>
    </row>
    <row r="17" spans="1:18" x14ac:dyDescent="0.25">
      <c r="A17" s="1">
        <v>43482</v>
      </c>
      <c r="B17">
        <v>155.86000100000001</v>
      </c>
      <c r="C17" s="20">
        <v>11</v>
      </c>
      <c r="D17" s="20"/>
      <c r="E17" s="20">
        <v>2</v>
      </c>
      <c r="F17" s="21">
        <f>AVERAGE(B75:B80)</f>
        <v>200.54833233333332</v>
      </c>
      <c r="G17" s="21">
        <f t="shared" si="3"/>
        <v>200.69992105158727</v>
      </c>
      <c r="H17" s="21">
        <f t="shared" si="4"/>
        <v>202.15908698908726</v>
      </c>
      <c r="I17" s="21">
        <f t="shared" si="5"/>
        <v>0.99203224213294505</v>
      </c>
      <c r="J17" s="20">
        <v>0.99</v>
      </c>
      <c r="K17" s="21">
        <f t="shared" si="0"/>
        <v>202.57407306397306</v>
      </c>
      <c r="L17" s="21">
        <f t="shared" si="1"/>
        <v>187.25993745639789</v>
      </c>
      <c r="M17" s="21">
        <f t="shared" si="2"/>
        <v>185.38733808183392</v>
      </c>
    </row>
    <row r="18" spans="1:18" x14ac:dyDescent="0.25">
      <c r="A18" s="1">
        <v>43483</v>
      </c>
      <c r="B18">
        <v>156.820007</v>
      </c>
      <c r="C18" s="20">
        <v>12</v>
      </c>
      <c r="D18" s="20"/>
      <c r="E18" s="20">
        <v>3</v>
      </c>
      <c r="F18" s="21">
        <f>AVERAGE(B81:B87)</f>
        <v>204.86142857142858</v>
      </c>
      <c r="G18" s="21">
        <f t="shared" si="3"/>
        <v>203.61825292658727</v>
      </c>
      <c r="H18" s="21">
        <f t="shared" si="4"/>
        <v>201.48091199007933</v>
      </c>
      <c r="I18" s="21">
        <f t="shared" si="5"/>
        <v>1.0167783466332319</v>
      </c>
      <c r="J18" s="20">
        <v>0.99</v>
      </c>
      <c r="K18" s="21">
        <f t="shared" si="0"/>
        <v>206.93073593073595</v>
      </c>
      <c r="L18" s="21">
        <f t="shared" si="1"/>
        <v>189.49841971610692</v>
      </c>
      <c r="M18" s="21">
        <f t="shared" si="2"/>
        <v>187.60343551894584</v>
      </c>
    </row>
    <row r="19" spans="1:18" x14ac:dyDescent="0.25">
      <c r="A19" s="1">
        <v>43487</v>
      </c>
      <c r="B19">
        <v>153.300003</v>
      </c>
      <c r="C19" s="20">
        <v>13</v>
      </c>
      <c r="D19" s="20" t="s">
        <v>33</v>
      </c>
      <c r="E19" s="20">
        <v>1</v>
      </c>
      <c r="F19" s="21">
        <f>AVERAGE(B88:B95)</f>
        <v>205.44499787499996</v>
      </c>
      <c r="G19" s="21">
        <f t="shared" si="3"/>
        <v>199.3435710535714</v>
      </c>
      <c r="H19" s="21">
        <f t="shared" si="4"/>
        <v>194.9711904583333</v>
      </c>
      <c r="I19" s="21">
        <f t="shared" si="5"/>
        <v>1.0537197695313092</v>
      </c>
      <c r="J19" s="21">
        <v>1</v>
      </c>
      <c r="K19" s="21">
        <f t="shared" si="0"/>
        <v>205.44499787499996</v>
      </c>
      <c r="L19" s="21">
        <f t="shared" si="1"/>
        <v>191.73690197581593</v>
      </c>
      <c r="M19" s="21">
        <f t="shared" si="2"/>
        <v>191.73690197581593</v>
      </c>
    </row>
    <row r="20" spans="1:18" x14ac:dyDescent="0.25">
      <c r="A20" s="1">
        <v>43488</v>
      </c>
      <c r="B20">
        <v>153.91999799999999</v>
      </c>
      <c r="C20" s="20">
        <v>14</v>
      </c>
      <c r="D20" s="20"/>
      <c r="E20" s="20">
        <v>2</v>
      </c>
      <c r="F20" s="21">
        <f>AVERAGE(B96:B102)</f>
        <v>187.72428671428568</v>
      </c>
      <c r="G20" s="21">
        <f t="shared" si="3"/>
        <v>190.59880986309523</v>
      </c>
      <c r="H20" s="21">
        <f t="shared" si="4"/>
        <v>187.00880999503966</v>
      </c>
      <c r="I20" s="21">
        <f t="shared" si="5"/>
        <v>1.0038258984657729</v>
      </c>
      <c r="J20" s="20">
        <v>0.99</v>
      </c>
      <c r="K20" s="21">
        <f t="shared" si="0"/>
        <v>189.6204916305916</v>
      </c>
      <c r="L20" s="21">
        <f t="shared" si="1"/>
        <v>193.97538423552496</v>
      </c>
      <c r="M20" s="21">
        <f t="shared" si="2"/>
        <v>192.0356303931697</v>
      </c>
    </row>
    <row r="21" spans="1:18" x14ac:dyDescent="0.25">
      <c r="A21" s="1">
        <v>43489</v>
      </c>
      <c r="B21">
        <v>152.699997</v>
      </c>
      <c r="C21" s="20">
        <v>15</v>
      </c>
      <c r="D21" s="20"/>
      <c r="E21" s="20">
        <v>3</v>
      </c>
      <c r="F21" s="21">
        <f>AVERAGE(B103:B109)</f>
        <v>178.62714499999998</v>
      </c>
      <c r="G21" s="21">
        <f t="shared" si="3"/>
        <v>183.41881012698411</v>
      </c>
      <c r="H21" s="21">
        <f t="shared" si="4"/>
        <v>184.74726227876982</v>
      </c>
      <c r="I21" s="21">
        <f t="shared" si="5"/>
        <v>0.96687302857275881</v>
      </c>
      <c r="J21" s="20">
        <v>0.99</v>
      </c>
      <c r="K21" s="21">
        <f t="shared" si="0"/>
        <v>180.43145959595958</v>
      </c>
      <c r="L21" s="21">
        <f t="shared" si="1"/>
        <v>196.21386649523396</v>
      </c>
      <c r="M21" s="21">
        <f t="shared" si="2"/>
        <v>194.25172783028162</v>
      </c>
    </row>
    <row r="22" spans="1:18" x14ac:dyDescent="0.25">
      <c r="A22" s="1">
        <v>43490</v>
      </c>
      <c r="B22">
        <v>157.759995</v>
      </c>
      <c r="C22" s="20">
        <v>16</v>
      </c>
      <c r="D22" s="20" t="s">
        <v>34</v>
      </c>
      <c r="E22" s="20">
        <v>1</v>
      </c>
      <c r="F22" s="21">
        <f>AVERAGE(B110:B115)</f>
        <v>183.90499866666667</v>
      </c>
      <c r="G22" s="21">
        <f t="shared" si="3"/>
        <v>186.07571443055554</v>
      </c>
      <c r="H22" s="21">
        <f t="shared" si="4"/>
        <v>189.37091287499999</v>
      </c>
      <c r="I22" s="21">
        <f t="shared" si="5"/>
        <v>0.97113646375068563</v>
      </c>
      <c r="J22" s="21">
        <v>1</v>
      </c>
      <c r="K22" s="21">
        <f t="shared" si="0"/>
        <v>183.90499866666667</v>
      </c>
      <c r="L22" s="21">
        <f t="shared" si="1"/>
        <v>198.45234875494299</v>
      </c>
      <c r="M22" s="21">
        <f t="shared" si="2"/>
        <v>198.45234875494299</v>
      </c>
    </row>
    <row r="23" spans="1:18" x14ac:dyDescent="0.25">
      <c r="A23" s="1">
        <v>43493</v>
      </c>
      <c r="B23">
        <v>156.300003</v>
      </c>
      <c r="C23" s="20">
        <v>17</v>
      </c>
      <c r="D23" s="20"/>
      <c r="E23" s="20">
        <v>2</v>
      </c>
      <c r="F23" s="21">
        <f>AVERAGE(B116:B123)</f>
        <v>195.69499962499998</v>
      </c>
      <c r="G23" s="21">
        <f t="shared" si="3"/>
        <v>192.66611131944444</v>
      </c>
      <c r="H23" s="21">
        <f t="shared" si="4"/>
        <v>195.76313544642858</v>
      </c>
      <c r="I23" s="21">
        <f t="shared" si="5"/>
        <v>0.99965194763930798</v>
      </c>
      <c r="J23" s="20">
        <v>0.99</v>
      </c>
      <c r="K23" s="21">
        <f t="shared" si="0"/>
        <v>197.67171679292929</v>
      </c>
      <c r="L23" s="21">
        <f t="shared" si="1"/>
        <v>200.69083101465202</v>
      </c>
      <c r="M23" s="21">
        <f t="shared" si="2"/>
        <v>198.68392270450551</v>
      </c>
    </row>
    <row r="24" spans="1:18" x14ac:dyDescent="0.25">
      <c r="A24" s="1">
        <v>43494</v>
      </c>
      <c r="B24">
        <v>154.679993</v>
      </c>
      <c r="C24" s="20">
        <v>18</v>
      </c>
      <c r="D24" s="20"/>
      <c r="E24" s="20">
        <v>3</v>
      </c>
      <c r="F24" s="21">
        <f>AVERAGE(B124:B129)</f>
        <v>198.39833566666667</v>
      </c>
      <c r="G24" s="21">
        <f t="shared" si="3"/>
        <v>198.86015957341269</v>
      </c>
      <c r="H24" s="21">
        <f t="shared" si="4"/>
        <v>200.20527906448413</v>
      </c>
      <c r="I24" s="21">
        <f t="shared" si="5"/>
        <v>0.99097454669396867</v>
      </c>
      <c r="J24" s="20">
        <v>0.99</v>
      </c>
      <c r="K24" s="21">
        <f t="shared" si="0"/>
        <v>200.40235925925927</v>
      </c>
      <c r="L24" s="21">
        <f t="shared" si="1"/>
        <v>202.92931327436105</v>
      </c>
      <c r="M24" s="21">
        <f t="shared" si="2"/>
        <v>200.90002014161743</v>
      </c>
    </row>
    <row r="25" spans="1:18" x14ac:dyDescent="0.25">
      <c r="A25" s="1">
        <v>43495</v>
      </c>
      <c r="B25">
        <v>165.25</v>
      </c>
      <c r="C25" s="20">
        <v>19</v>
      </c>
      <c r="D25" s="20" t="s">
        <v>35</v>
      </c>
      <c r="E25" s="20">
        <v>1</v>
      </c>
      <c r="F25" s="21">
        <f>AVERAGE(B130:B136)</f>
        <v>202.48714342857141</v>
      </c>
      <c r="G25" s="21">
        <f t="shared" si="3"/>
        <v>201.55039855555557</v>
      </c>
      <c r="H25" s="21">
        <f t="shared" si="4"/>
        <v>203.13367607777778</v>
      </c>
      <c r="I25" s="21">
        <f t="shared" si="5"/>
        <v>0.99681720598135182</v>
      </c>
      <c r="J25" s="21">
        <v>1</v>
      </c>
      <c r="K25" s="21">
        <f t="shared" si="0"/>
        <v>202.48714342857141</v>
      </c>
      <c r="L25" s="21">
        <f t="shared" si="1"/>
        <v>205.16779553407005</v>
      </c>
      <c r="M25" s="21">
        <f t="shared" si="2"/>
        <v>205.16779553407005</v>
      </c>
    </row>
    <row r="26" spans="1:18" x14ac:dyDescent="0.25">
      <c r="A26" s="1">
        <v>43496</v>
      </c>
      <c r="B26">
        <v>166.44000199999999</v>
      </c>
      <c r="C26" s="20">
        <v>20</v>
      </c>
      <c r="D26" s="20"/>
      <c r="E26" s="20">
        <v>2</v>
      </c>
      <c r="F26" s="21">
        <f>AVERAGE(B137:B143)</f>
        <v>203.76571657142856</v>
      </c>
      <c r="G26" s="21">
        <f t="shared" si="3"/>
        <v>204.71695359999998</v>
      </c>
      <c r="H26" s="21">
        <f t="shared" si="4"/>
        <v>205.27440614285712</v>
      </c>
      <c r="I26" s="21">
        <f t="shared" si="5"/>
        <v>0.99265037663595224</v>
      </c>
      <c r="J26" s="20">
        <v>0.99</v>
      </c>
      <c r="K26" s="21">
        <f t="shared" si="0"/>
        <v>205.82395613275611</v>
      </c>
      <c r="L26" s="21">
        <f t="shared" si="1"/>
        <v>207.40627779377908</v>
      </c>
      <c r="M26" s="21">
        <f t="shared" si="2"/>
        <v>205.33221501584129</v>
      </c>
    </row>
    <row r="27" spans="1:18" x14ac:dyDescent="0.25">
      <c r="A27" s="1">
        <v>43497</v>
      </c>
      <c r="B27">
        <v>166.520004</v>
      </c>
      <c r="C27" s="20">
        <v>21</v>
      </c>
      <c r="D27" s="20"/>
      <c r="E27" s="20">
        <v>3</v>
      </c>
      <c r="F27" s="21">
        <f>AVERAGE(B144:B148)</f>
        <v>207.89800080000001</v>
      </c>
      <c r="G27" s="21">
        <f t="shared" si="3"/>
        <v>205.83185868571428</v>
      </c>
      <c r="H27" s="21">
        <f t="shared" si="4"/>
        <v>205.83185868571428</v>
      </c>
      <c r="I27" s="21">
        <f t="shared" si="5"/>
        <v>1.0100380093124481</v>
      </c>
      <c r="J27" s="20">
        <v>0.99</v>
      </c>
      <c r="K27" s="21">
        <f t="shared" si="0"/>
        <v>209.99798060606062</v>
      </c>
      <c r="L27" s="21">
        <f t="shared" si="1"/>
        <v>209.64476005348811</v>
      </c>
      <c r="M27" s="21">
        <f t="shared" si="2"/>
        <v>207.54831245295324</v>
      </c>
    </row>
    <row r="28" spans="1:18" x14ac:dyDescent="0.25">
      <c r="A28" s="1">
        <v>43500</v>
      </c>
      <c r="B28">
        <v>171.25</v>
      </c>
      <c r="C28" s="20">
        <v>22</v>
      </c>
      <c r="D28" s="29" t="s">
        <v>2</v>
      </c>
      <c r="E28" s="29">
        <v>1</v>
      </c>
      <c r="F28" s="29"/>
      <c r="G28" s="29"/>
      <c r="H28" s="29"/>
      <c r="I28" s="29"/>
      <c r="J28" s="30">
        <v>1</v>
      </c>
      <c r="K28" s="29"/>
      <c r="L28" s="30">
        <f t="shared" si="1"/>
        <v>211.88324231319712</v>
      </c>
      <c r="M28" s="30">
        <f t="shared" si="2"/>
        <v>211.88324231319712</v>
      </c>
    </row>
    <row r="29" spans="1:18" x14ac:dyDescent="0.25">
      <c r="A29" s="1">
        <v>43501</v>
      </c>
      <c r="B29">
        <v>174.179993</v>
      </c>
      <c r="C29" s="20">
        <v>23</v>
      </c>
      <c r="D29" s="29"/>
      <c r="E29" s="29">
        <v>2</v>
      </c>
      <c r="F29" s="29"/>
      <c r="G29" s="29"/>
      <c r="H29" s="29"/>
      <c r="I29" s="29"/>
      <c r="J29" s="29">
        <v>0.99</v>
      </c>
      <c r="K29" s="29"/>
      <c r="L29" s="30">
        <f t="shared" si="1"/>
        <v>214.12172457290615</v>
      </c>
      <c r="M29" s="30">
        <f t="shared" si="2"/>
        <v>211.98050732717709</v>
      </c>
    </row>
    <row r="30" spans="1:18" x14ac:dyDescent="0.25">
      <c r="A30" s="1">
        <v>43502</v>
      </c>
      <c r="B30">
        <v>174.240005</v>
      </c>
      <c r="C30" s="20">
        <v>24</v>
      </c>
      <c r="D30" s="29"/>
      <c r="E30" s="29">
        <v>3</v>
      </c>
      <c r="F30" s="29"/>
      <c r="G30" s="29"/>
      <c r="H30" s="29"/>
      <c r="I30" s="29"/>
      <c r="J30" s="29">
        <v>0.99</v>
      </c>
      <c r="K30" s="29"/>
      <c r="L30" s="30">
        <f t="shared" si="1"/>
        <v>216.36020683261518</v>
      </c>
      <c r="M30" s="30">
        <f t="shared" si="2"/>
        <v>214.19660476428902</v>
      </c>
      <c r="Q30" s="20" t="s">
        <v>39</v>
      </c>
      <c r="R30" s="20"/>
    </row>
    <row r="31" spans="1:18" x14ac:dyDescent="0.25">
      <c r="A31" s="1">
        <v>43503</v>
      </c>
      <c r="B31">
        <v>170.94000199999999</v>
      </c>
      <c r="Q31" s="20">
        <v>1</v>
      </c>
      <c r="R31" s="21">
        <f>AVERAGE(I13,I10,I16,I19,I22,I25)</f>
        <v>0.99914928670210523</v>
      </c>
    </row>
    <row r="32" spans="1:18" x14ac:dyDescent="0.25">
      <c r="A32" s="1">
        <v>43504</v>
      </c>
      <c r="B32">
        <v>170.41000399999999</v>
      </c>
      <c r="Q32" s="20">
        <v>2</v>
      </c>
      <c r="R32" s="21">
        <f>AVERAGE(I8,I11,I14,I17,I20,I23,I26)</f>
        <v>0.99193316479373628</v>
      </c>
    </row>
    <row r="33" spans="1:18" x14ac:dyDescent="0.25">
      <c r="A33" s="1">
        <v>43507</v>
      </c>
      <c r="B33">
        <v>169.429993</v>
      </c>
      <c r="Q33" s="20">
        <v>3</v>
      </c>
      <c r="R33" s="21">
        <f>AVERAGE(I9,I12,I15,I18,I21,I24,I27)</f>
        <v>0.98876996558985897</v>
      </c>
    </row>
    <row r="34" spans="1:18" x14ac:dyDescent="0.25">
      <c r="A34" s="1">
        <v>43508</v>
      </c>
      <c r="B34">
        <v>170.88999899999999</v>
      </c>
      <c r="G34" t="s">
        <v>67</v>
      </c>
    </row>
    <row r="35" spans="1:18" ht="15.75" thickBot="1" x14ac:dyDescent="0.3">
      <c r="A35" s="1">
        <v>43509</v>
      </c>
      <c r="B35">
        <v>170.179993</v>
      </c>
    </row>
    <row r="36" spans="1:18" x14ac:dyDescent="0.25">
      <c r="A36" s="1">
        <v>43510</v>
      </c>
      <c r="B36">
        <v>170.800003</v>
      </c>
      <c r="G36" s="25" t="s">
        <v>42</v>
      </c>
      <c r="H36" s="25"/>
    </row>
    <row r="37" spans="1:18" x14ac:dyDescent="0.25">
      <c r="A37" s="1">
        <v>43511</v>
      </c>
      <c r="B37">
        <v>170.41999799999999</v>
      </c>
      <c r="G37" s="22" t="s">
        <v>43</v>
      </c>
      <c r="H37" s="22">
        <v>0.81058477110774296</v>
      </c>
    </row>
    <row r="38" spans="1:18" x14ac:dyDescent="0.25">
      <c r="A38" s="1">
        <v>43515</v>
      </c>
      <c r="B38">
        <v>170.929993</v>
      </c>
      <c r="G38" s="22" t="s">
        <v>44</v>
      </c>
      <c r="H38" s="22">
        <v>0.65704767115179208</v>
      </c>
    </row>
    <row r="39" spans="1:18" x14ac:dyDescent="0.25">
      <c r="A39" s="1">
        <v>43516</v>
      </c>
      <c r="B39">
        <v>172.029999</v>
      </c>
      <c r="G39" s="22" t="s">
        <v>45</v>
      </c>
      <c r="H39" s="22">
        <v>0.63799476399355837</v>
      </c>
    </row>
    <row r="40" spans="1:18" x14ac:dyDescent="0.25">
      <c r="A40" s="1">
        <v>43517</v>
      </c>
      <c r="B40">
        <v>171.05999800000001</v>
      </c>
      <c r="G40" s="22" t="s">
        <v>46</v>
      </c>
      <c r="H40" s="22">
        <v>9.8298448911522147</v>
      </c>
    </row>
    <row r="41" spans="1:18" ht="15.75" thickBot="1" x14ac:dyDescent="0.3">
      <c r="A41" s="1">
        <v>43518</v>
      </c>
      <c r="B41">
        <v>172.970001</v>
      </c>
      <c r="G41" s="23" t="s">
        <v>47</v>
      </c>
      <c r="H41" s="23">
        <v>20</v>
      </c>
    </row>
    <row r="42" spans="1:18" x14ac:dyDescent="0.25">
      <c r="A42" s="1">
        <v>43521</v>
      </c>
      <c r="B42">
        <v>174.229996</v>
      </c>
    </row>
    <row r="43" spans="1:18" ht="15.75" thickBot="1" x14ac:dyDescent="0.3">
      <c r="A43" s="1">
        <v>43522</v>
      </c>
      <c r="B43">
        <v>174.33000200000001</v>
      </c>
      <c r="G43" t="s">
        <v>48</v>
      </c>
    </row>
    <row r="44" spans="1:18" x14ac:dyDescent="0.25">
      <c r="A44" s="1">
        <v>43523</v>
      </c>
      <c r="B44">
        <v>174.86999499999999</v>
      </c>
      <c r="G44" s="24"/>
      <c r="H44" s="24" t="s">
        <v>53</v>
      </c>
      <c r="I44" s="24" t="s">
        <v>54</v>
      </c>
      <c r="J44" s="24" t="s">
        <v>55</v>
      </c>
      <c r="K44" s="24" t="s">
        <v>56</v>
      </c>
      <c r="L44" s="24" t="s">
        <v>57</v>
      </c>
    </row>
    <row r="45" spans="1:18" x14ac:dyDescent="0.25">
      <c r="A45" s="1">
        <v>43524</v>
      </c>
      <c r="B45">
        <v>173.14999399999999</v>
      </c>
      <c r="G45" s="22" t="s">
        <v>49</v>
      </c>
      <c r="H45" s="22">
        <v>1</v>
      </c>
      <c r="I45" s="22">
        <v>3332.1838799762854</v>
      </c>
      <c r="J45" s="22">
        <v>3332.1838799762854</v>
      </c>
      <c r="K45" s="22">
        <v>34.485428690489726</v>
      </c>
      <c r="L45" s="22">
        <v>1.465022049605066E-5</v>
      </c>
    </row>
    <row r="46" spans="1:18" x14ac:dyDescent="0.25">
      <c r="A46" s="1">
        <v>43525</v>
      </c>
      <c r="B46">
        <v>174.970001</v>
      </c>
      <c r="G46" s="22" t="s">
        <v>50</v>
      </c>
      <c r="H46" s="22">
        <v>18</v>
      </c>
      <c r="I46" s="22">
        <v>1739.2653105140034</v>
      </c>
      <c r="J46" s="22">
        <v>96.625850584111305</v>
      </c>
      <c r="K46" s="22"/>
      <c r="L46" s="22"/>
    </row>
    <row r="47" spans="1:18" ht="15.75" thickBot="1" x14ac:dyDescent="0.3">
      <c r="A47" s="1">
        <v>43528</v>
      </c>
      <c r="B47">
        <v>175.85000600000001</v>
      </c>
      <c r="G47" s="23" t="s">
        <v>51</v>
      </c>
      <c r="H47" s="23">
        <v>19</v>
      </c>
      <c r="I47" s="23">
        <v>5071.4491904902889</v>
      </c>
      <c r="J47" s="23"/>
      <c r="K47" s="23"/>
      <c r="L47" s="23"/>
    </row>
    <row r="48" spans="1:18" ht="15.75" thickBot="1" x14ac:dyDescent="0.3">
      <c r="A48" s="1">
        <v>43529</v>
      </c>
      <c r="B48">
        <v>175.529999</v>
      </c>
    </row>
    <row r="49" spans="1:15" x14ac:dyDescent="0.25">
      <c r="A49" s="1">
        <v>43530</v>
      </c>
      <c r="B49">
        <v>174.520004</v>
      </c>
      <c r="G49" s="24"/>
      <c r="H49" s="24" t="s">
        <v>58</v>
      </c>
      <c r="I49" s="24" t="s">
        <v>46</v>
      </c>
      <c r="J49" s="24" t="s">
        <v>59</v>
      </c>
      <c r="K49" s="24" t="s">
        <v>60</v>
      </c>
      <c r="L49" s="24" t="s">
        <v>61</v>
      </c>
      <c r="M49" s="24" t="s">
        <v>62</v>
      </c>
      <c r="N49" s="24" t="s">
        <v>63</v>
      </c>
      <c r="O49" s="24" t="s">
        <v>64</v>
      </c>
    </row>
    <row r="50" spans="1:15" x14ac:dyDescent="0.25">
      <c r="A50" s="1">
        <v>43531</v>
      </c>
      <c r="B50">
        <v>172.5</v>
      </c>
      <c r="G50" s="22" t="s">
        <v>52</v>
      </c>
      <c r="H50" s="26">
        <v>162.63663259959864</v>
      </c>
      <c r="I50" s="22">
        <v>4.9038236227267253</v>
      </c>
      <c r="J50" s="22">
        <v>33.165269616521414</v>
      </c>
      <c r="K50" s="22">
        <v>1.3587772854231967E-17</v>
      </c>
      <c r="L50" s="22">
        <v>152.33408146915741</v>
      </c>
      <c r="M50" s="22">
        <v>172.93918373003987</v>
      </c>
      <c r="N50" s="22">
        <v>152.33408146915741</v>
      </c>
      <c r="O50" s="22">
        <v>172.93918373003987</v>
      </c>
    </row>
    <row r="51" spans="1:15" ht="15.75" thickBot="1" x14ac:dyDescent="0.3">
      <c r="A51" s="1">
        <v>43532</v>
      </c>
      <c r="B51">
        <v>172.91000399999999</v>
      </c>
      <c r="G51" s="23">
        <v>1</v>
      </c>
      <c r="H51" s="27">
        <v>2.2384822597090221</v>
      </c>
      <c r="I51" s="23">
        <v>0.38118503505981294</v>
      </c>
      <c r="J51" s="23">
        <v>5.8724295389974452</v>
      </c>
      <c r="K51" s="23">
        <v>1.4650220496050609E-5</v>
      </c>
      <c r="L51" s="23">
        <v>1.4376422181418085</v>
      </c>
      <c r="M51" s="23">
        <v>3.0393223012762358</v>
      </c>
      <c r="N51" s="23">
        <v>1.4376422181418085</v>
      </c>
      <c r="O51" s="23">
        <v>3.0393223012762358</v>
      </c>
    </row>
    <row r="52" spans="1:15" x14ac:dyDescent="0.25">
      <c r="A52" s="1">
        <v>43535</v>
      </c>
      <c r="B52">
        <v>178.89999399999999</v>
      </c>
    </row>
    <row r="53" spans="1:15" x14ac:dyDescent="0.25">
      <c r="A53" s="1">
        <v>43536</v>
      </c>
      <c r="B53">
        <v>180.91000399999999</v>
      </c>
    </row>
    <row r="54" spans="1:15" x14ac:dyDescent="0.25">
      <c r="A54" s="1">
        <v>43537</v>
      </c>
      <c r="B54">
        <v>181.71000699999999</v>
      </c>
    </row>
    <row r="55" spans="1:15" x14ac:dyDescent="0.25">
      <c r="A55" s="1">
        <v>43538</v>
      </c>
      <c r="B55">
        <v>183.729996</v>
      </c>
    </row>
    <row r="56" spans="1:15" x14ac:dyDescent="0.25">
      <c r="A56" s="1">
        <v>43539</v>
      </c>
      <c r="B56">
        <v>186.11999499999999</v>
      </c>
    </row>
    <row r="57" spans="1:15" x14ac:dyDescent="0.25">
      <c r="A57" s="1">
        <v>43542</v>
      </c>
      <c r="B57">
        <v>188.020004</v>
      </c>
    </row>
    <row r="58" spans="1:15" x14ac:dyDescent="0.25">
      <c r="A58" s="1">
        <v>43543</v>
      </c>
      <c r="B58">
        <v>186.529999</v>
      </c>
    </row>
    <row r="59" spans="1:15" x14ac:dyDescent="0.25">
      <c r="A59" s="1">
        <v>43544</v>
      </c>
      <c r="B59">
        <v>188.16000399999999</v>
      </c>
    </row>
    <row r="60" spans="1:15" x14ac:dyDescent="0.25">
      <c r="A60" s="1">
        <v>43545</v>
      </c>
      <c r="B60">
        <v>195.08999600000001</v>
      </c>
    </row>
    <row r="61" spans="1:15" x14ac:dyDescent="0.25">
      <c r="A61" s="1">
        <v>43546</v>
      </c>
      <c r="B61">
        <v>191.050003</v>
      </c>
    </row>
    <row r="62" spans="1:15" x14ac:dyDescent="0.25">
      <c r="A62" s="1">
        <v>43549</v>
      </c>
      <c r="B62">
        <v>188.740005</v>
      </c>
    </row>
    <row r="63" spans="1:15" x14ac:dyDescent="0.25">
      <c r="A63" s="1">
        <v>43550</v>
      </c>
      <c r="B63">
        <v>186.78999300000001</v>
      </c>
    </row>
    <row r="64" spans="1:15" x14ac:dyDescent="0.25">
      <c r="A64" s="1">
        <v>43551</v>
      </c>
      <c r="B64">
        <v>188.470001</v>
      </c>
    </row>
    <row r="65" spans="1:2" x14ac:dyDescent="0.25">
      <c r="A65" s="1">
        <v>43552</v>
      </c>
      <c r="B65">
        <v>188.720001</v>
      </c>
    </row>
    <row r="66" spans="1:2" x14ac:dyDescent="0.25">
      <c r="A66" s="1">
        <v>43553</v>
      </c>
      <c r="B66">
        <v>189.949997</v>
      </c>
    </row>
    <row r="67" spans="1:2" x14ac:dyDescent="0.25">
      <c r="A67" s="1">
        <v>43556</v>
      </c>
      <c r="B67">
        <v>191.240005</v>
      </c>
    </row>
    <row r="68" spans="1:2" x14ac:dyDescent="0.25">
      <c r="A68" s="1">
        <v>43557</v>
      </c>
      <c r="B68">
        <v>194.020004</v>
      </c>
    </row>
    <row r="69" spans="1:2" x14ac:dyDescent="0.25">
      <c r="A69" s="1">
        <v>43558</v>
      </c>
      <c r="B69">
        <v>195.35000600000001</v>
      </c>
    </row>
    <row r="70" spans="1:2" x14ac:dyDescent="0.25">
      <c r="A70" s="1">
        <v>43559</v>
      </c>
      <c r="B70">
        <v>195.69000199999999</v>
      </c>
    </row>
    <row r="71" spans="1:2" x14ac:dyDescent="0.25">
      <c r="A71" s="1">
        <v>43560</v>
      </c>
      <c r="B71">
        <v>197</v>
      </c>
    </row>
    <row r="72" spans="1:2" x14ac:dyDescent="0.25">
      <c r="A72" s="1">
        <v>43563</v>
      </c>
      <c r="B72">
        <v>200.10000600000001</v>
      </c>
    </row>
    <row r="73" spans="1:2" x14ac:dyDescent="0.25">
      <c r="A73" s="1">
        <v>43564</v>
      </c>
      <c r="B73">
        <v>199.5</v>
      </c>
    </row>
    <row r="74" spans="1:2" x14ac:dyDescent="0.25">
      <c r="A74" s="1">
        <v>43565</v>
      </c>
      <c r="B74">
        <v>200.61999499999999</v>
      </c>
    </row>
    <row r="75" spans="1:2" x14ac:dyDescent="0.25">
      <c r="A75" s="1">
        <v>43566</v>
      </c>
      <c r="B75">
        <v>198.949997</v>
      </c>
    </row>
    <row r="76" spans="1:2" x14ac:dyDescent="0.25">
      <c r="A76" s="1">
        <v>43567</v>
      </c>
      <c r="B76">
        <v>198.86999499999999</v>
      </c>
    </row>
    <row r="77" spans="1:2" x14ac:dyDescent="0.25">
      <c r="A77" s="1">
        <v>43570</v>
      </c>
      <c r="B77">
        <v>199.229996</v>
      </c>
    </row>
    <row r="78" spans="1:2" x14ac:dyDescent="0.25">
      <c r="A78" s="1">
        <v>43571</v>
      </c>
      <c r="B78">
        <v>199.25</v>
      </c>
    </row>
    <row r="79" spans="1:2" x14ac:dyDescent="0.25">
      <c r="A79" s="1">
        <v>43572</v>
      </c>
      <c r="B79">
        <v>203.13000500000001</v>
      </c>
    </row>
    <row r="80" spans="1:2" x14ac:dyDescent="0.25">
      <c r="A80" s="1">
        <v>43573</v>
      </c>
      <c r="B80">
        <v>203.86000100000001</v>
      </c>
    </row>
    <row r="81" spans="1:2" x14ac:dyDescent="0.25">
      <c r="A81" s="1">
        <v>43577</v>
      </c>
      <c r="B81">
        <v>204.529999</v>
      </c>
    </row>
    <row r="82" spans="1:2" x14ac:dyDescent="0.25">
      <c r="A82" s="1">
        <v>43578</v>
      </c>
      <c r="B82">
        <v>207.479996</v>
      </c>
    </row>
    <row r="83" spans="1:2" x14ac:dyDescent="0.25">
      <c r="A83" s="1">
        <v>43579</v>
      </c>
      <c r="B83">
        <v>207.16000399999999</v>
      </c>
    </row>
    <row r="84" spans="1:2" x14ac:dyDescent="0.25">
      <c r="A84" s="1">
        <v>43580</v>
      </c>
      <c r="B84">
        <v>205.279999</v>
      </c>
    </row>
    <row r="85" spans="1:2" x14ac:dyDescent="0.25">
      <c r="A85" s="1">
        <v>43581</v>
      </c>
      <c r="B85">
        <v>204.300003</v>
      </c>
    </row>
    <row r="86" spans="1:2" x14ac:dyDescent="0.25">
      <c r="A86" s="1">
        <v>43584</v>
      </c>
      <c r="B86">
        <v>204.61000100000001</v>
      </c>
    </row>
    <row r="87" spans="1:2" x14ac:dyDescent="0.25">
      <c r="A87" s="1">
        <v>43585</v>
      </c>
      <c r="B87">
        <v>200.66999799999999</v>
      </c>
    </row>
    <row r="88" spans="1:2" x14ac:dyDescent="0.25">
      <c r="A88" s="1">
        <v>43586</v>
      </c>
      <c r="B88">
        <v>210.520004</v>
      </c>
    </row>
    <row r="89" spans="1:2" x14ac:dyDescent="0.25">
      <c r="A89" s="1">
        <v>43587</v>
      </c>
      <c r="B89">
        <v>209.14999399999999</v>
      </c>
    </row>
    <row r="90" spans="1:2" x14ac:dyDescent="0.25">
      <c r="A90" s="1">
        <v>43588</v>
      </c>
      <c r="B90">
        <v>211.75</v>
      </c>
    </row>
    <row r="91" spans="1:2" x14ac:dyDescent="0.25">
      <c r="A91" s="1">
        <v>43591</v>
      </c>
      <c r="B91">
        <v>208.479996</v>
      </c>
    </row>
    <row r="92" spans="1:2" x14ac:dyDescent="0.25">
      <c r="A92" s="1">
        <v>43592</v>
      </c>
      <c r="B92">
        <v>202.86000100000001</v>
      </c>
    </row>
    <row r="93" spans="1:2" x14ac:dyDescent="0.25">
      <c r="A93" s="1">
        <v>43593</v>
      </c>
      <c r="B93">
        <v>202.89999399999999</v>
      </c>
    </row>
    <row r="94" spans="1:2" x14ac:dyDescent="0.25">
      <c r="A94" s="1">
        <v>43594</v>
      </c>
      <c r="B94">
        <v>200.720001</v>
      </c>
    </row>
    <row r="95" spans="1:2" x14ac:dyDescent="0.25">
      <c r="A95" s="1">
        <v>43595</v>
      </c>
      <c r="B95">
        <v>197.179993</v>
      </c>
    </row>
    <row r="96" spans="1:2" x14ac:dyDescent="0.25">
      <c r="A96" s="1">
        <v>43598</v>
      </c>
      <c r="B96">
        <v>185.720001</v>
      </c>
    </row>
    <row r="97" spans="1:2" x14ac:dyDescent="0.25">
      <c r="A97" s="1">
        <v>43599</v>
      </c>
      <c r="B97">
        <v>188.66000399999999</v>
      </c>
    </row>
    <row r="98" spans="1:2" x14ac:dyDescent="0.25">
      <c r="A98" s="1">
        <v>43600</v>
      </c>
      <c r="B98">
        <v>190.91999799999999</v>
      </c>
    </row>
    <row r="99" spans="1:2" x14ac:dyDescent="0.25">
      <c r="A99" s="1">
        <v>43601</v>
      </c>
      <c r="B99">
        <v>190.08000200000001</v>
      </c>
    </row>
    <row r="100" spans="1:2" x14ac:dyDescent="0.25">
      <c r="A100" s="1">
        <v>43602</v>
      </c>
      <c r="B100">
        <v>189</v>
      </c>
    </row>
    <row r="101" spans="1:2" x14ac:dyDescent="0.25">
      <c r="A101" s="1">
        <v>43605</v>
      </c>
      <c r="B101">
        <v>183.08999600000001</v>
      </c>
    </row>
    <row r="102" spans="1:2" x14ac:dyDescent="0.25">
      <c r="A102" s="1">
        <v>43606</v>
      </c>
      <c r="B102">
        <v>186.60000600000001</v>
      </c>
    </row>
    <row r="103" spans="1:2" x14ac:dyDescent="0.25">
      <c r="A103" s="1">
        <v>43607</v>
      </c>
      <c r="B103">
        <v>182.779999</v>
      </c>
    </row>
    <row r="104" spans="1:2" x14ac:dyDescent="0.25">
      <c r="A104" s="1">
        <v>43608</v>
      </c>
      <c r="B104">
        <v>179.66000399999999</v>
      </c>
    </row>
    <row r="105" spans="1:2" x14ac:dyDescent="0.25">
      <c r="A105" s="1">
        <v>43609</v>
      </c>
      <c r="B105">
        <v>178.970001</v>
      </c>
    </row>
    <row r="106" spans="1:2" x14ac:dyDescent="0.25">
      <c r="A106" s="1">
        <v>43613</v>
      </c>
      <c r="B106">
        <v>178.229996</v>
      </c>
    </row>
    <row r="107" spans="1:2" x14ac:dyDescent="0.25">
      <c r="A107" s="1">
        <v>43614</v>
      </c>
      <c r="B107">
        <v>177.38000500000001</v>
      </c>
    </row>
    <row r="108" spans="1:2" x14ac:dyDescent="0.25">
      <c r="A108" s="1">
        <v>43615</v>
      </c>
      <c r="B108">
        <v>178.300003</v>
      </c>
    </row>
    <row r="109" spans="1:2" x14ac:dyDescent="0.25">
      <c r="A109" s="1">
        <v>43616</v>
      </c>
      <c r="B109">
        <v>175.070007</v>
      </c>
    </row>
    <row r="110" spans="1:2" x14ac:dyDescent="0.25">
      <c r="A110" s="1">
        <v>43619</v>
      </c>
      <c r="B110">
        <v>173.300003</v>
      </c>
    </row>
    <row r="111" spans="1:2" x14ac:dyDescent="0.25">
      <c r="A111" s="1">
        <v>43620</v>
      </c>
      <c r="B111">
        <v>179.63999899999999</v>
      </c>
    </row>
    <row r="112" spans="1:2" x14ac:dyDescent="0.25">
      <c r="A112" s="1">
        <v>43621</v>
      </c>
      <c r="B112">
        <v>182.53999300000001</v>
      </c>
    </row>
    <row r="113" spans="1:2" x14ac:dyDescent="0.25">
      <c r="A113" s="1">
        <v>43622</v>
      </c>
      <c r="B113">
        <v>185.220001</v>
      </c>
    </row>
    <row r="114" spans="1:2" x14ac:dyDescent="0.25">
      <c r="A114" s="1">
        <v>43623</v>
      </c>
      <c r="B114">
        <v>190.14999399999999</v>
      </c>
    </row>
    <row r="115" spans="1:2" x14ac:dyDescent="0.25">
      <c r="A115" s="1">
        <v>43626</v>
      </c>
      <c r="B115">
        <v>192.58000200000001</v>
      </c>
    </row>
    <row r="116" spans="1:2" x14ac:dyDescent="0.25">
      <c r="A116" s="1">
        <v>43627</v>
      </c>
      <c r="B116">
        <v>194.80999800000001</v>
      </c>
    </row>
    <row r="117" spans="1:2" x14ac:dyDescent="0.25">
      <c r="A117" s="1">
        <v>43628</v>
      </c>
      <c r="B117">
        <v>194.19000199999999</v>
      </c>
    </row>
    <row r="118" spans="1:2" x14ac:dyDescent="0.25">
      <c r="A118" s="1">
        <v>43629</v>
      </c>
      <c r="B118">
        <v>194.14999399999999</v>
      </c>
    </row>
    <row r="119" spans="1:2" x14ac:dyDescent="0.25">
      <c r="A119" s="1">
        <v>43630</v>
      </c>
      <c r="B119">
        <v>192.740005</v>
      </c>
    </row>
    <row r="120" spans="1:2" x14ac:dyDescent="0.25">
      <c r="A120" s="1">
        <v>43633</v>
      </c>
      <c r="B120">
        <v>193.88999899999999</v>
      </c>
    </row>
    <row r="121" spans="1:2" x14ac:dyDescent="0.25">
      <c r="A121" s="1">
        <v>43634</v>
      </c>
      <c r="B121">
        <v>198.449997</v>
      </c>
    </row>
    <row r="122" spans="1:2" x14ac:dyDescent="0.25">
      <c r="A122" s="1">
        <v>43635</v>
      </c>
      <c r="B122">
        <v>197.86999499999999</v>
      </c>
    </row>
    <row r="123" spans="1:2" x14ac:dyDescent="0.25">
      <c r="A123" s="1">
        <v>43636</v>
      </c>
      <c r="B123">
        <v>199.46000699999999</v>
      </c>
    </row>
    <row r="124" spans="1:2" x14ac:dyDescent="0.25">
      <c r="A124" s="1">
        <v>43637</v>
      </c>
      <c r="B124">
        <v>198.779999</v>
      </c>
    </row>
    <row r="125" spans="1:2" x14ac:dyDescent="0.25">
      <c r="A125" s="1">
        <v>43640</v>
      </c>
      <c r="B125">
        <v>198.58000200000001</v>
      </c>
    </row>
    <row r="126" spans="1:2" x14ac:dyDescent="0.25">
      <c r="A126" s="1">
        <v>43641</v>
      </c>
      <c r="B126">
        <v>195.570007</v>
      </c>
    </row>
    <row r="127" spans="1:2" x14ac:dyDescent="0.25">
      <c r="A127" s="1">
        <v>43642</v>
      </c>
      <c r="B127">
        <v>199.800003</v>
      </c>
    </row>
    <row r="128" spans="1:2" x14ac:dyDescent="0.25">
      <c r="A128" s="1">
        <v>43643</v>
      </c>
      <c r="B128">
        <v>199.740005</v>
      </c>
    </row>
    <row r="129" spans="1:2" x14ac:dyDescent="0.25">
      <c r="A129" s="1">
        <v>43644</v>
      </c>
      <c r="B129">
        <v>197.91999799999999</v>
      </c>
    </row>
    <row r="130" spans="1:2" x14ac:dyDescent="0.25">
      <c r="A130" s="1">
        <v>43647</v>
      </c>
      <c r="B130">
        <v>201.550003</v>
      </c>
    </row>
    <row r="131" spans="1:2" x14ac:dyDescent="0.25">
      <c r="A131" s="1">
        <v>43648</v>
      </c>
      <c r="B131">
        <v>202.729996</v>
      </c>
    </row>
    <row r="132" spans="1:2" x14ac:dyDescent="0.25">
      <c r="A132" s="1">
        <v>43649</v>
      </c>
      <c r="B132">
        <v>204.41000399999999</v>
      </c>
    </row>
    <row r="133" spans="1:2" x14ac:dyDescent="0.25">
      <c r="A133" s="1">
        <v>43651</v>
      </c>
      <c r="B133">
        <v>204.229996</v>
      </c>
    </row>
    <row r="134" spans="1:2" x14ac:dyDescent="0.25">
      <c r="A134" s="1">
        <v>43654</v>
      </c>
      <c r="B134">
        <v>200.020004</v>
      </c>
    </row>
    <row r="135" spans="1:2" x14ac:dyDescent="0.25">
      <c r="A135" s="1">
        <v>43655</v>
      </c>
      <c r="B135">
        <v>201.240005</v>
      </c>
    </row>
    <row r="136" spans="1:2" x14ac:dyDescent="0.25">
      <c r="A136" s="1">
        <v>43656</v>
      </c>
      <c r="B136">
        <v>203.229996</v>
      </c>
    </row>
    <row r="137" spans="1:2" x14ac:dyDescent="0.25">
      <c r="A137" s="1">
        <v>43657</v>
      </c>
      <c r="B137">
        <v>201.75</v>
      </c>
    </row>
    <row r="138" spans="1:2" x14ac:dyDescent="0.25">
      <c r="A138" s="1">
        <v>43658</v>
      </c>
      <c r="B138">
        <v>203.300003</v>
      </c>
    </row>
    <row r="139" spans="1:2" x14ac:dyDescent="0.25">
      <c r="A139" s="1">
        <v>43661</v>
      </c>
      <c r="B139">
        <v>205.21000699999999</v>
      </c>
    </row>
    <row r="140" spans="1:2" x14ac:dyDescent="0.25">
      <c r="A140" s="1">
        <v>43662</v>
      </c>
      <c r="B140">
        <v>204.5</v>
      </c>
    </row>
    <row r="141" spans="1:2" x14ac:dyDescent="0.25">
      <c r="A141" s="1">
        <v>43663</v>
      </c>
      <c r="B141">
        <v>203.35000600000001</v>
      </c>
    </row>
    <row r="142" spans="1:2" x14ac:dyDescent="0.25">
      <c r="A142" s="1">
        <v>43664</v>
      </c>
      <c r="B142">
        <v>205.66000399999999</v>
      </c>
    </row>
    <row r="143" spans="1:2" x14ac:dyDescent="0.25">
      <c r="A143" s="1">
        <v>43665</v>
      </c>
      <c r="B143">
        <v>202.58999600000001</v>
      </c>
    </row>
    <row r="144" spans="1:2" x14ac:dyDescent="0.25">
      <c r="A144" s="1">
        <v>43668</v>
      </c>
      <c r="B144">
        <v>207.220001</v>
      </c>
    </row>
    <row r="145" spans="1:2" x14ac:dyDescent="0.25">
      <c r="A145" s="1">
        <v>43669</v>
      </c>
      <c r="B145">
        <v>208.83999600000001</v>
      </c>
    </row>
    <row r="146" spans="1:2" x14ac:dyDescent="0.25">
      <c r="A146" s="1">
        <v>43670</v>
      </c>
      <c r="B146">
        <v>208.66999799999999</v>
      </c>
    </row>
    <row r="147" spans="1:2" x14ac:dyDescent="0.25">
      <c r="A147" s="1">
        <v>43671</v>
      </c>
      <c r="B147">
        <v>207.020004</v>
      </c>
    </row>
    <row r="148" spans="1:2" x14ac:dyDescent="0.25">
      <c r="A148" s="1">
        <v>43672</v>
      </c>
      <c r="B148">
        <v>207.740005</v>
      </c>
    </row>
  </sheetData>
  <mergeCells count="1">
    <mergeCell ref="A1:H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>
    <row r="1" spans="1:1" x14ac:dyDescent="0.25">
      <c r="A1" t="s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74" workbookViewId="0">
      <selection activeCell="B77" sqref="B77"/>
    </sheetView>
  </sheetViews>
  <sheetFormatPr defaultRowHeight="15" x14ac:dyDescent="0.25"/>
  <cols>
    <col min="1" max="1" width="11.28515625" customWidth="1"/>
    <col min="3" max="3" width="7.42578125" customWidth="1"/>
    <col min="4" max="4" width="12" customWidth="1"/>
  </cols>
  <sheetData>
    <row r="1" spans="1:6" x14ac:dyDescent="0.25">
      <c r="A1" s="34" t="s">
        <v>19</v>
      </c>
      <c r="B1" s="34"/>
      <c r="C1" s="34"/>
      <c r="D1" s="34"/>
      <c r="E1" s="34"/>
      <c r="F1" s="34"/>
    </row>
    <row r="2" spans="1:6" x14ac:dyDescent="0.25">
      <c r="A2" s="34"/>
      <c r="B2" s="34"/>
      <c r="C2" s="34"/>
      <c r="D2" s="34"/>
      <c r="E2" s="34"/>
      <c r="F2" s="34"/>
    </row>
    <row r="3" spans="1:6" x14ac:dyDescent="0.25">
      <c r="A3" s="34"/>
      <c r="B3" s="34"/>
      <c r="C3" s="34"/>
      <c r="D3" s="34"/>
      <c r="E3" s="34"/>
      <c r="F3" s="34"/>
    </row>
    <row r="5" spans="1:6" x14ac:dyDescent="0.25">
      <c r="A5" s="3" t="s">
        <v>0</v>
      </c>
      <c r="B5" s="3" t="s">
        <v>20</v>
      </c>
      <c r="C5" s="3" t="s">
        <v>21</v>
      </c>
      <c r="D5" s="3" t="s">
        <v>22</v>
      </c>
      <c r="E5" s="3" t="s">
        <v>1</v>
      </c>
      <c r="F5" s="3" t="s">
        <v>23</v>
      </c>
    </row>
    <row r="6" spans="1:6" x14ac:dyDescent="0.25">
      <c r="A6" s="1">
        <v>43586</v>
      </c>
      <c r="B6">
        <v>1933.089966</v>
      </c>
      <c r="C6">
        <v>1943.6400149999999</v>
      </c>
      <c r="D6">
        <v>1910.5500489999999</v>
      </c>
      <c r="E6">
        <v>1911.5200199999999</v>
      </c>
      <c r="F6">
        <v>3117000</v>
      </c>
    </row>
    <row r="7" spans="1:6" x14ac:dyDescent="0.25">
      <c r="A7" s="1">
        <v>43587</v>
      </c>
      <c r="B7">
        <v>1913.329956</v>
      </c>
      <c r="C7">
        <v>1921.5500489999999</v>
      </c>
      <c r="D7">
        <v>1881.869995</v>
      </c>
      <c r="E7">
        <v>1900.8199460000001</v>
      </c>
      <c r="F7">
        <v>3962900</v>
      </c>
    </row>
    <row r="8" spans="1:6" x14ac:dyDescent="0.25">
      <c r="A8" s="1">
        <v>43588</v>
      </c>
      <c r="B8">
        <v>1949</v>
      </c>
      <c r="C8">
        <v>1964.400024</v>
      </c>
      <c r="D8">
        <v>1936</v>
      </c>
      <c r="E8">
        <v>1962.459961</v>
      </c>
      <c r="F8">
        <v>6381600</v>
      </c>
    </row>
    <row r="9" spans="1:6" x14ac:dyDescent="0.25">
      <c r="A9" s="1">
        <v>43591</v>
      </c>
      <c r="B9">
        <v>1917.9799800000001</v>
      </c>
      <c r="C9">
        <v>1959</v>
      </c>
      <c r="D9">
        <v>1910.5</v>
      </c>
      <c r="E9">
        <v>1950.5500489999999</v>
      </c>
      <c r="F9">
        <v>5417800</v>
      </c>
    </row>
    <row r="10" spans="1:6" x14ac:dyDescent="0.25">
      <c r="A10" s="1">
        <v>43592</v>
      </c>
      <c r="B10">
        <v>1939.98999</v>
      </c>
      <c r="C10">
        <v>1949.099976</v>
      </c>
      <c r="D10">
        <v>1903.380005</v>
      </c>
      <c r="E10">
        <v>1921</v>
      </c>
      <c r="F10">
        <v>5902100</v>
      </c>
    </row>
    <row r="11" spans="1:6" x14ac:dyDescent="0.25">
      <c r="A11" s="1">
        <v>43593</v>
      </c>
      <c r="B11">
        <v>1918.869995</v>
      </c>
      <c r="C11">
        <v>1935.369995</v>
      </c>
      <c r="D11">
        <v>1910</v>
      </c>
      <c r="E11">
        <v>1917.7700199999999</v>
      </c>
      <c r="F11">
        <v>4078600</v>
      </c>
    </row>
    <row r="12" spans="1:6" x14ac:dyDescent="0.25">
      <c r="A12" s="1">
        <v>43594</v>
      </c>
      <c r="B12">
        <v>1900</v>
      </c>
      <c r="C12">
        <v>1909.400024</v>
      </c>
      <c r="D12">
        <v>1876</v>
      </c>
      <c r="E12">
        <v>1899.869995</v>
      </c>
      <c r="F12">
        <v>5308300</v>
      </c>
    </row>
    <row r="13" spans="1:6" x14ac:dyDescent="0.25">
      <c r="A13" s="1">
        <v>43595</v>
      </c>
      <c r="B13">
        <v>1898</v>
      </c>
      <c r="C13">
        <v>1903.790039</v>
      </c>
      <c r="D13">
        <v>1856</v>
      </c>
      <c r="E13">
        <v>1889.9799800000001</v>
      </c>
      <c r="F13">
        <v>5718000</v>
      </c>
    </row>
    <row r="14" spans="1:6" x14ac:dyDescent="0.25">
      <c r="A14" s="1">
        <v>43598</v>
      </c>
      <c r="B14">
        <v>1836.5600589999999</v>
      </c>
      <c r="C14">
        <v>1846.540039</v>
      </c>
      <c r="D14">
        <v>1818</v>
      </c>
      <c r="E14">
        <v>1822.6800539999999</v>
      </c>
      <c r="F14">
        <v>5783400</v>
      </c>
    </row>
    <row r="15" spans="1:6" x14ac:dyDescent="0.25">
      <c r="A15" s="1">
        <v>43599</v>
      </c>
      <c r="B15">
        <v>1839.5</v>
      </c>
      <c r="C15">
        <v>1852.4399410000001</v>
      </c>
      <c r="D15">
        <v>1815.75</v>
      </c>
      <c r="E15">
        <v>1840.119995</v>
      </c>
      <c r="F15">
        <v>4629100</v>
      </c>
    </row>
    <row r="16" spans="1:6" x14ac:dyDescent="0.25">
      <c r="A16" s="1">
        <v>43600</v>
      </c>
      <c r="B16">
        <v>1827.9499510000001</v>
      </c>
      <c r="C16">
        <v>1874.4300539999999</v>
      </c>
      <c r="D16">
        <v>1823</v>
      </c>
      <c r="E16">
        <v>1871.150024</v>
      </c>
      <c r="F16">
        <v>4692600</v>
      </c>
    </row>
    <row r="17" spans="1:6" x14ac:dyDescent="0.25">
      <c r="A17" s="1">
        <v>43601</v>
      </c>
      <c r="B17">
        <v>1885.9399410000001</v>
      </c>
      <c r="C17">
        <v>1917.51001</v>
      </c>
      <c r="D17">
        <v>1882.290039</v>
      </c>
      <c r="E17">
        <v>1907.5699460000001</v>
      </c>
      <c r="F17">
        <v>4707800</v>
      </c>
    </row>
    <row r="18" spans="1:6" x14ac:dyDescent="0.25">
      <c r="A18" s="1">
        <v>43602</v>
      </c>
      <c r="B18">
        <v>1893.0500489999999</v>
      </c>
      <c r="C18">
        <v>1910.530029</v>
      </c>
      <c r="D18">
        <v>1867.329956</v>
      </c>
      <c r="E18">
        <v>1869</v>
      </c>
      <c r="F18">
        <v>4736600</v>
      </c>
    </row>
    <row r="19" spans="1:6" x14ac:dyDescent="0.25">
      <c r="A19" s="1">
        <v>43605</v>
      </c>
      <c r="B19">
        <v>1852.6899410000001</v>
      </c>
      <c r="C19">
        <v>1867.780029</v>
      </c>
      <c r="D19">
        <v>1835.540039</v>
      </c>
      <c r="E19">
        <v>1858.969971</v>
      </c>
      <c r="F19">
        <v>3798200</v>
      </c>
    </row>
    <row r="20" spans="1:6" x14ac:dyDescent="0.25">
      <c r="A20" s="1">
        <v>43606</v>
      </c>
      <c r="B20">
        <v>1874.790039</v>
      </c>
      <c r="C20">
        <v>1879</v>
      </c>
      <c r="D20">
        <v>1846</v>
      </c>
      <c r="E20">
        <v>1857.5200199999999</v>
      </c>
      <c r="F20">
        <v>4005100</v>
      </c>
    </row>
    <row r="21" spans="1:6" x14ac:dyDescent="0.25">
      <c r="A21" s="1">
        <v>43607</v>
      </c>
      <c r="B21">
        <v>1851.780029</v>
      </c>
      <c r="C21">
        <v>1871.48999</v>
      </c>
      <c r="D21">
        <v>1851</v>
      </c>
      <c r="E21">
        <v>1859.6800539999999</v>
      </c>
      <c r="F21">
        <v>2936600</v>
      </c>
    </row>
    <row r="22" spans="1:6" x14ac:dyDescent="0.25">
      <c r="A22" s="1">
        <v>43608</v>
      </c>
      <c r="B22">
        <v>1836.589966</v>
      </c>
      <c r="C22">
        <v>1844</v>
      </c>
      <c r="D22">
        <v>1804.1999510000001</v>
      </c>
      <c r="E22">
        <v>1815.4799800000001</v>
      </c>
      <c r="F22">
        <v>4424300</v>
      </c>
    </row>
    <row r="23" spans="1:6" x14ac:dyDescent="0.25">
      <c r="A23" s="1">
        <v>43609</v>
      </c>
      <c r="B23">
        <v>1835.8900149999999</v>
      </c>
      <c r="C23">
        <v>1841.76001</v>
      </c>
      <c r="D23">
        <v>1817.849976</v>
      </c>
      <c r="E23">
        <v>1823.280029</v>
      </c>
      <c r="F23">
        <v>3369700</v>
      </c>
    </row>
    <row r="24" spans="1:6" x14ac:dyDescent="0.25">
      <c r="A24" s="1">
        <v>43613</v>
      </c>
      <c r="B24">
        <v>1832.75</v>
      </c>
      <c r="C24">
        <v>1849.2700199999999</v>
      </c>
      <c r="D24">
        <v>1827.349976</v>
      </c>
      <c r="E24">
        <v>1836.4300539999999</v>
      </c>
      <c r="F24">
        <v>3200000</v>
      </c>
    </row>
    <row r="25" spans="1:6" x14ac:dyDescent="0.25">
      <c r="A25" s="1">
        <v>43614</v>
      </c>
      <c r="B25">
        <v>1823.119995</v>
      </c>
      <c r="C25">
        <v>1830</v>
      </c>
      <c r="D25">
        <v>1807.530029</v>
      </c>
      <c r="E25">
        <v>1819.1899410000001</v>
      </c>
      <c r="F25">
        <v>4279000</v>
      </c>
    </row>
    <row r="26" spans="1:6" x14ac:dyDescent="0.25">
      <c r="A26" s="1">
        <v>43615</v>
      </c>
      <c r="B26">
        <v>1825.48999</v>
      </c>
      <c r="C26">
        <v>1829.469971</v>
      </c>
      <c r="D26">
        <v>1807.829956</v>
      </c>
      <c r="E26">
        <v>1816.3199460000001</v>
      </c>
      <c r="F26">
        <v>3146900</v>
      </c>
    </row>
    <row r="27" spans="1:6" x14ac:dyDescent="0.25">
      <c r="A27" s="1">
        <v>43616</v>
      </c>
      <c r="B27">
        <v>1790.01001</v>
      </c>
      <c r="C27">
        <v>1795.589966</v>
      </c>
      <c r="D27">
        <v>1772.6999510000001</v>
      </c>
      <c r="E27">
        <v>1775.0699460000001</v>
      </c>
      <c r="F27">
        <v>4618800</v>
      </c>
    </row>
    <row r="28" spans="1:6" x14ac:dyDescent="0.25">
      <c r="A28" s="1">
        <v>43619</v>
      </c>
      <c r="B28">
        <v>1760.01001</v>
      </c>
      <c r="C28">
        <v>1766.290039</v>
      </c>
      <c r="D28">
        <v>1672</v>
      </c>
      <c r="E28">
        <v>1692.6899410000001</v>
      </c>
      <c r="F28">
        <v>9098700</v>
      </c>
    </row>
    <row r="29" spans="1:6" x14ac:dyDescent="0.25">
      <c r="A29" s="1">
        <v>43620</v>
      </c>
      <c r="B29">
        <v>1699.23999</v>
      </c>
      <c r="C29">
        <v>1730.8199460000001</v>
      </c>
      <c r="D29">
        <v>1680.8900149999999</v>
      </c>
      <c r="E29">
        <v>1729.5600589999999</v>
      </c>
      <c r="F29">
        <v>5679100</v>
      </c>
    </row>
    <row r="30" spans="1:6" x14ac:dyDescent="0.25">
      <c r="A30" s="1">
        <v>43621</v>
      </c>
      <c r="B30">
        <v>1749.599976</v>
      </c>
      <c r="C30">
        <v>1752</v>
      </c>
      <c r="D30">
        <v>1715.25</v>
      </c>
      <c r="E30">
        <v>1738.5</v>
      </c>
      <c r="F30">
        <v>4239800</v>
      </c>
    </row>
    <row r="31" spans="1:6" x14ac:dyDescent="0.25">
      <c r="A31" s="1">
        <v>43622</v>
      </c>
      <c r="B31">
        <v>1737.709961</v>
      </c>
      <c r="C31">
        <v>1760</v>
      </c>
      <c r="D31">
        <v>1726.130005</v>
      </c>
      <c r="E31">
        <v>1754.3599850000001</v>
      </c>
      <c r="F31">
        <v>3689300</v>
      </c>
    </row>
    <row r="32" spans="1:6" x14ac:dyDescent="0.25">
      <c r="A32" s="1">
        <v>43623</v>
      </c>
      <c r="B32">
        <v>1763.6999510000001</v>
      </c>
      <c r="C32">
        <v>1806.25</v>
      </c>
      <c r="D32">
        <v>1759.48999</v>
      </c>
      <c r="E32">
        <v>1804.030029</v>
      </c>
      <c r="F32">
        <v>4808200</v>
      </c>
    </row>
    <row r="33" spans="1:6" x14ac:dyDescent="0.25">
      <c r="A33" s="1">
        <v>43626</v>
      </c>
      <c r="B33">
        <v>1822</v>
      </c>
      <c r="C33">
        <v>1884.869995</v>
      </c>
      <c r="D33">
        <v>1818</v>
      </c>
      <c r="E33">
        <v>1860.630005</v>
      </c>
      <c r="F33">
        <v>5371000</v>
      </c>
    </row>
    <row r="34" spans="1:6" x14ac:dyDescent="0.25">
      <c r="A34" s="1">
        <v>43627</v>
      </c>
      <c r="B34">
        <v>1883.25</v>
      </c>
      <c r="C34">
        <v>1893.6999510000001</v>
      </c>
      <c r="D34">
        <v>1858</v>
      </c>
      <c r="E34">
        <v>1863.6999510000001</v>
      </c>
      <c r="F34">
        <v>4042700</v>
      </c>
    </row>
    <row r="35" spans="1:6" x14ac:dyDescent="0.25">
      <c r="A35" s="1">
        <v>43628</v>
      </c>
      <c r="B35">
        <v>1853.9799800000001</v>
      </c>
      <c r="C35">
        <v>1865</v>
      </c>
      <c r="D35">
        <v>1844.380005</v>
      </c>
      <c r="E35">
        <v>1855.3199460000001</v>
      </c>
      <c r="F35">
        <v>2678300</v>
      </c>
    </row>
    <row r="36" spans="1:6" x14ac:dyDescent="0.25">
      <c r="A36" s="1">
        <v>43629</v>
      </c>
      <c r="B36">
        <v>1866.719971</v>
      </c>
      <c r="C36">
        <v>1883.089966</v>
      </c>
      <c r="D36">
        <v>1862.219971</v>
      </c>
      <c r="E36">
        <v>1870.3000489999999</v>
      </c>
      <c r="F36">
        <v>2795800</v>
      </c>
    </row>
    <row r="37" spans="1:6" x14ac:dyDescent="0.25">
      <c r="A37" s="1">
        <v>43630</v>
      </c>
      <c r="B37">
        <v>1864</v>
      </c>
      <c r="C37">
        <v>1876</v>
      </c>
      <c r="D37">
        <v>1859</v>
      </c>
      <c r="E37">
        <v>1869.670044</v>
      </c>
      <c r="F37">
        <v>2851200</v>
      </c>
    </row>
    <row r="38" spans="1:6" x14ac:dyDescent="0.25">
      <c r="A38" s="1">
        <v>43633</v>
      </c>
      <c r="B38">
        <v>1876.5</v>
      </c>
      <c r="C38">
        <v>1895.6899410000001</v>
      </c>
      <c r="D38">
        <v>1875.4499510000001</v>
      </c>
      <c r="E38">
        <v>1886.030029</v>
      </c>
      <c r="F38">
        <v>2634300</v>
      </c>
    </row>
    <row r="39" spans="1:6" x14ac:dyDescent="0.25">
      <c r="A39" s="1">
        <v>43634</v>
      </c>
      <c r="B39">
        <v>1901.349976</v>
      </c>
      <c r="C39">
        <v>1921.670044</v>
      </c>
      <c r="D39">
        <v>1899.790039</v>
      </c>
      <c r="E39">
        <v>1901.369995</v>
      </c>
      <c r="F39">
        <v>3895700</v>
      </c>
    </row>
    <row r="40" spans="1:6" x14ac:dyDescent="0.25">
      <c r="A40" s="1">
        <v>43635</v>
      </c>
      <c r="B40">
        <v>1907.839966</v>
      </c>
      <c r="C40">
        <v>1919.579956</v>
      </c>
      <c r="D40">
        <v>1892.469971</v>
      </c>
      <c r="E40">
        <v>1908.790039</v>
      </c>
      <c r="F40">
        <v>2895300</v>
      </c>
    </row>
    <row r="41" spans="1:6" x14ac:dyDescent="0.25">
      <c r="A41" s="1">
        <v>43636</v>
      </c>
      <c r="B41">
        <v>1933.329956</v>
      </c>
      <c r="C41">
        <v>1935.1999510000001</v>
      </c>
      <c r="D41">
        <v>1905.8000489999999</v>
      </c>
      <c r="E41">
        <v>1918.1899410000001</v>
      </c>
      <c r="F41">
        <v>3217200</v>
      </c>
    </row>
    <row r="42" spans="1:6" x14ac:dyDescent="0.25">
      <c r="A42" s="1">
        <v>43637</v>
      </c>
      <c r="B42">
        <v>1916.099976</v>
      </c>
      <c r="C42">
        <v>1925.9499510000001</v>
      </c>
      <c r="D42">
        <v>1907.579956</v>
      </c>
      <c r="E42">
        <v>1911.3000489999999</v>
      </c>
      <c r="F42">
        <v>3933600</v>
      </c>
    </row>
    <row r="43" spans="1:6" x14ac:dyDescent="0.25">
      <c r="A43" s="1">
        <v>43640</v>
      </c>
      <c r="B43">
        <v>1912.660034</v>
      </c>
      <c r="C43">
        <v>1916.8599850000001</v>
      </c>
      <c r="D43">
        <v>1901.3000489999999</v>
      </c>
      <c r="E43">
        <v>1913.900024</v>
      </c>
      <c r="F43">
        <v>2283000</v>
      </c>
    </row>
    <row r="44" spans="1:6" x14ac:dyDescent="0.25">
      <c r="A44" s="1">
        <v>43641</v>
      </c>
      <c r="B44">
        <v>1911.839966</v>
      </c>
      <c r="C44">
        <v>1916.3900149999999</v>
      </c>
      <c r="D44">
        <v>1872.420044</v>
      </c>
      <c r="E44">
        <v>1878.2700199999999</v>
      </c>
      <c r="F44">
        <v>3012300</v>
      </c>
    </row>
    <row r="45" spans="1:6" x14ac:dyDescent="0.25">
      <c r="A45" s="1">
        <v>43642</v>
      </c>
      <c r="B45">
        <v>1892.4799800000001</v>
      </c>
      <c r="C45">
        <v>1903.8000489999999</v>
      </c>
      <c r="D45">
        <v>1887.3199460000001</v>
      </c>
      <c r="E45">
        <v>1897.829956</v>
      </c>
      <c r="F45">
        <v>2441900</v>
      </c>
    </row>
    <row r="46" spans="1:6" x14ac:dyDescent="0.25">
      <c r="A46" s="1">
        <v>43643</v>
      </c>
      <c r="B46">
        <v>1902</v>
      </c>
      <c r="C46">
        <v>1911.23999</v>
      </c>
      <c r="D46">
        <v>1898.040039</v>
      </c>
      <c r="E46">
        <v>1904.280029</v>
      </c>
      <c r="F46">
        <v>2141700</v>
      </c>
    </row>
    <row r="47" spans="1:6" x14ac:dyDescent="0.25">
      <c r="A47" s="1">
        <v>43644</v>
      </c>
      <c r="B47">
        <v>1909.099976</v>
      </c>
      <c r="C47">
        <v>1912.9399410000001</v>
      </c>
      <c r="D47">
        <v>1884</v>
      </c>
      <c r="E47">
        <v>1893.630005</v>
      </c>
      <c r="F47">
        <v>3037400</v>
      </c>
    </row>
    <row r="48" spans="1:6" x14ac:dyDescent="0.25">
      <c r="A48" s="1">
        <v>43647</v>
      </c>
      <c r="B48">
        <v>1922.9799800000001</v>
      </c>
      <c r="C48">
        <v>1929.8199460000001</v>
      </c>
      <c r="D48">
        <v>1914.660034</v>
      </c>
      <c r="E48">
        <v>1922.1899410000001</v>
      </c>
      <c r="F48">
        <v>3203300</v>
      </c>
    </row>
    <row r="49" spans="1:6" x14ac:dyDescent="0.25">
      <c r="A49" s="1">
        <v>43648</v>
      </c>
      <c r="B49">
        <v>1919.380005</v>
      </c>
      <c r="C49">
        <v>1934.790039</v>
      </c>
      <c r="D49">
        <v>1906.630005</v>
      </c>
      <c r="E49">
        <v>1934.3100589999999</v>
      </c>
      <c r="F49">
        <v>2645900</v>
      </c>
    </row>
    <row r="50" spans="1:6" x14ac:dyDescent="0.25">
      <c r="A50" s="1">
        <v>43649</v>
      </c>
      <c r="B50">
        <v>1935.8900149999999</v>
      </c>
      <c r="C50">
        <v>1941.589966</v>
      </c>
      <c r="D50">
        <v>1930.5</v>
      </c>
      <c r="E50">
        <v>1939</v>
      </c>
      <c r="F50">
        <v>1690300</v>
      </c>
    </row>
    <row r="51" spans="1:6" x14ac:dyDescent="0.25">
      <c r="A51" s="1">
        <v>43651</v>
      </c>
      <c r="B51">
        <v>1928.599976</v>
      </c>
      <c r="C51">
        <v>1945.900024</v>
      </c>
      <c r="D51">
        <v>1925.3000489999999</v>
      </c>
      <c r="E51">
        <v>1942.910034</v>
      </c>
      <c r="F51">
        <v>2628400</v>
      </c>
    </row>
    <row r="52" spans="1:6" x14ac:dyDescent="0.25">
      <c r="A52" s="1">
        <v>43654</v>
      </c>
      <c r="B52">
        <v>1934.119995</v>
      </c>
      <c r="C52">
        <v>1956</v>
      </c>
      <c r="D52">
        <v>1928.25</v>
      </c>
      <c r="E52">
        <v>1952.3199460000001</v>
      </c>
      <c r="F52">
        <v>2883400</v>
      </c>
    </row>
    <row r="53" spans="1:6" x14ac:dyDescent="0.25">
      <c r="A53" s="1">
        <v>43655</v>
      </c>
      <c r="B53">
        <v>1947.8000489999999</v>
      </c>
      <c r="C53">
        <v>1990.01001</v>
      </c>
      <c r="D53">
        <v>1943.4799800000001</v>
      </c>
      <c r="E53">
        <v>1988.3000489999999</v>
      </c>
      <c r="F53">
        <v>4345700</v>
      </c>
    </row>
    <row r="54" spans="1:6" x14ac:dyDescent="0.25">
      <c r="A54" s="1">
        <v>43656</v>
      </c>
      <c r="B54">
        <v>1996.51001</v>
      </c>
      <c r="C54">
        <v>2024.9399410000001</v>
      </c>
      <c r="D54">
        <v>1995.400024</v>
      </c>
      <c r="E54">
        <v>2017.410034</v>
      </c>
      <c r="F54">
        <v>4931900</v>
      </c>
    </row>
    <row r="55" spans="1:6" x14ac:dyDescent="0.25">
      <c r="A55" s="1">
        <v>43657</v>
      </c>
      <c r="B55">
        <v>2025.619995</v>
      </c>
      <c r="C55">
        <v>2035.8000489999999</v>
      </c>
      <c r="D55">
        <v>1995.3000489999999</v>
      </c>
      <c r="E55">
        <v>2001.0699460000001</v>
      </c>
      <c r="F55">
        <v>4317800</v>
      </c>
    </row>
    <row r="56" spans="1:6" x14ac:dyDescent="0.25">
      <c r="A56" s="1">
        <v>43658</v>
      </c>
      <c r="B56">
        <v>2008.2700199999999</v>
      </c>
      <c r="C56">
        <v>2017</v>
      </c>
      <c r="D56">
        <v>2003.869995</v>
      </c>
      <c r="E56">
        <v>2011</v>
      </c>
      <c r="F56">
        <v>2509300</v>
      </c>
    </row>
    <row r="57" spans="1:6" x14ac:dyDescent="0.25">
      <c r="A57" s="1">
        <v>43661</v>
      </c>
      <c r="B57">
        <v>2021.400024</v>
      </c>
      <c r="C57">
        <v>2022.900024</v>
      </c>
      <c r="D57">
        <v>2001.5500489999999</v>
      </c>
      <c r="E57">
        <v>2020.98999</v>
      </c>
      <c r="F57">
        <v>2981300</v>
      </c>
    </row>
    <row r="58" spans="1:6" x14ac:dyDescent="0.25">
      <c r="A58" s="1">
        <v>43662</v>
      </c>
      <c r="B58">
        <v>2010.579956</v>
      </c>
      <c r="C58">
        <v>2026.3199460000001</v>
      </c>
      <c r="D58">
        <v>2001.219971</v>
      </c>
      <c r="E58">
        <v>2009.900024</v>
      </c>
      <c r="F58">
        <v>2618200</v>
      </c>
    </row>
    <row r="59" spans="1:6" x14ac:dyDescent="0.25">
      <c r="A59" s="1">
        <v>43663</v>
      </c>
      <c r="B59">
        <v>2007.0500489999999</v>
      </c>
      <c r="C59">
        <v>2012</v>
      </c>
      <c r="D59">
        <v>1992.030029</v>
      </c>
      <c r="E59">
        <v>1992.030029</v>
      </c>
      <c r="F59">
        <v>2558800</v>
      </c>
    </row>
    <row r="60" spans="1:6" x14ac:dyDescent="0.25">
      <c r="A60" s="1">
        <v>43664</v>
      </c>
      <c r="B60">
        <v>1980.01001</v>
      </c>
      <c r="C60">
        <v>1987.5</v>
      </c>
      <c r="D60">
        <v>1951.5500489999999</v>
      </c>
      <c r="E60">
        <v>1977.900024</v>
      </c>
      <c r="F60">
        <v>3504300</v>
      </c>
    </row>
    <row r="61" spans="1:6" x14ac:dyDescent="0.25">
      <c r="A61" s="1">
        <v>43665</v>
      </c>
      <c r="B61">
        <v>1991.209961</v>
      </c>
      <c r="C61">
        <v>1996</v>
      </c>
      <c r="D61">
        <v>1962.2299800000001</v>
      </c>
      <c r="E61">
        <v>1964.5200199999999</v>
      </c>
      <c r="F61">
        <v>3185600</v>
      </c>
    </row>
    <row r="62" spans="1:6" x14ac:dyDescent="0.25">
      <c r="A62" s="1">
        <v>43668</v>
      </c>
      <c r="B62">
        <v>1971.1400149999999</v>
      </c>
      <c r="C62">
        <v>1989</v>
      </c>
      <c r="D62">
        <v>1958.26001</v>
      </c>
      <c r="E62">
        <v>1985.630005</v>
      </c>
      <c r="F62">
        <v>2900000</v>
      </c>
    </row>
    <row r="63" spans="1:6" x14ac:dyDescent="0.25">
      <c r="A63" s="1">
        <v>43669</v>
      </c>
      <c r="B63">
        <v>1995.98999</v>
      </c>
      <c r="C63">
        <v>1997.790039</v>
      </c>
      <c r="D63">
        <v>1973.130005</v>
      </c>
      <c r="E63">
        <v>1994.48999</v>
      </c>
      <c r="F63">
        <v>2703500</v>
      </c>
    </row>
    <row r="64" spans="1:6" x14ac:dyDescent="0.25">
      <c r="A64" s="1">
        <v>43670</v>
      </c>
      <c r="B64">
        <v>1969.3000489999999</v>
      </c>
      <c r="C64">
        <v>2001.3000489999999</v>
      </c>
      <c r="D64">
        <v>1965.869995</v>
      </c>
      <c r="E64">
        <v>2000.8100589999999</v>
      </c>
      <c r="F64">
        <v>2631300</v>
      </c>
    </row>
    <row r="65" spans="1:6" x14ac:dyDescent="0.25">
      <c r="A65" s="1">
        <v>43671</v>
      </c>
      <c r="B65">
        <v>2001</v>
      </c>
      <c r="C65">
        <v>2001.1999510000001</v>
      </c>
      <c r="D65">
        <v>1972.719971</v>
      </c>
      <c r="E65">
        <v>1973.8199460000001</v>
      </c>
      <c r="F65">
        <v>4136500</v>
      </c>
    </row>
    <row r="66" spans="1:6" x14ac:dyDescent="0.25">
      <c r="A66" s="16">
        <v>43672</v>
      </c>
      <c r="D66" s="18" t="s">
        <v>24</v>
      </c>
      <c r="E66" s="17">
        <v>1979.9799570579771</v>
      </c>
    </row>
    <row r="67" spans="1:6" x14ac:dyDescent="0.25">
      <c r="A67" s="16"/>
    </row>
    <row r="68" spans="1:6" x14ac:dyDescent="0.25">
      <c r="A68" s="16"/>
    </row>
    <row r="69" spans="1:6" x14ac:dyDescent="0.25">
      <c r="A69" s="16"/>
    </row>
    <row r="70" spans="1:6" x14ac:dyDescent="0.25">
      <c r="A70" s="16"/>
    </row>
    <row r="71" spans="1:6" x14ac:dyDescent="0.25">
      <c r="A71" s="16"/>
    </row>
  </sheetData>
  <mergeCells count="1">
    <mergeCell ref="A1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AAPL-LR</vt:lpstr>
      <vt:lpstr>FB-LR</vt:lpstr>
      <vt:lpstr>Google-LR</vt:lpstr>
      <vt:lpstr>AMZN-LR</vt:lpstr>
      <vt:lpstr>TIME-SERIES-AMZN</vt:lpstr>
      <vt:lpstr>TIME-SERIES-AAPL</vt:lpstr>
      <vt:lpstr>TIME-SERIES-FB</vt:lpstr>
      <vt:lpstr>TIME-SERIES-GOOGL</vt:lpstr>
      <vt:lpstr>PREDICTER-XL-ANN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2019-07-29T09:35:07Z</dcterms:created>
  <dcterms:modified xsi:type="dcterms:W3CDTF">2019-08-01T00:15:08Z</dcterms:modified>
</cp:coreProperties>
</file>